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oh26u8h3m14h22_ede0\msg\file\2026-09\"/>
    </mc:Choice>
  </mc:AlternateContent>
  <bookViews>
    <workbookView windowWidth="19635" windowHeight="7485" firstSheet="19" activeTab="19"/>
  </bookViews>
  <sheets>
    <sheet name="Sheet1" sheetId="48" r:id="rId1"/>
    <sheet name="目录" sheetId="49" r:id="rId2"/>
    <sheet name="1一般公共预算收入决算表" sheetId="11" r:id="rId3"/>
    <sheet name="2一般公共预算支出决算表" sheetId="13" r:id="rId4"/>
    <sheet name="3本级一般公共预算收入" sheetId="50" r:id="rId5"/>
    <sheet name="4本级一般公共预算支出" sheetId="51" r:id="rId6"/>
    <sheet name="5本级一般公共预算支出决算功能分类明细表" sheetId="52" r:id="rId7"/>
    <sheet name="6本级一般公共预算基本支出决算分类明细表" sheetId="45" r:id="rId8"/>
    <sheet name="7一般性转移支付及税收返还情况表" sheetId="54" r:id="rId9"/>
    <sheet name="8专项转移支付情况表" sheetId="55" r:id="rId10"/>
    <sheet name="9对乡镇级转移支付及税收返还执行情况表" sheetId="53" r:id="rId11"/>
    <sheet name="10政府性基金预算收入决算表" sheetId="15" r:id="rId12"/>
    <sheet name="11政府性基金预算支出决算表" sheetId="16" r:id="rId13"/>
    <sheet name="12本级政府性基金收入决算表" sheetId="58" r:id="rId14"/>
    <sheet name="13本级政府性基金支出决算数" sheetId="57" r:id="rId15"/>
    <sheet name="14政府性基金转移支付决算表" sheetId="56" r:id="rId16"/>
    <sheet name="15对乡镇转移支付政府性基金执行情况表" sheetId="59" r:id="rId17"/>
    <sheet name="16国有资本经营预算收入表" sheetId="46" r:id="rId18"/>
    <sheet name="17国有资本经营预算支出表" sheetId="47" r:id="rId19"/>
    <sheet name="18本级国有资本经营预算收入" sheetId="61" r:id="rId20"/>
    <sheet name="19本级国有资本经营预算支出" sheetId="60" r:id="rId21"/>
    <sheet name="20国有资本经营预算转移支付决算表" sheetId="62" r:id="rId22"/>
    <sheet name="21社保基金预算收入决算表" sheetId="42" r:id="rId23"/>
    <sheet name="22社保基金预算支出决算表" sheetId="43" r:id="rId24"/>
    <sheet name="23社保基金预算结余结算表" sheetId="44" r:id="rId25"/>
    <sheet name="24本级社保基金预算收入决算表" sheetId="64" r:id="rId26"/>
    <sheet name="25本级社保基金预算支出决算表" sheetId="63" r:id="rId27"/>
    <sheet name="26政府债务限额余额表" sheetId="67" r:id="rId28"/>
    <sheet name="27一般债务限额余额表" sheetId="66" r:id="rId29"/>
    <sheet name="28专项债务限额余额表" sheetId="65" r:id="rId30"/>
    <sheet name="29地方债券发行表" sheetId="68" r:id="rId31"/>
    <sheet name="30债券还本付息表" sheetId="70" r:id="rId32"/>
    <sheet name="31政府专项债券分用途表" sheetId="69" r:id="rId33"/>
    <sheet name="32地方政府债务收支表" sheetId="71" r:id="rId34"/>
  </sheets>
  <definedNames>
    <definedName name="_Fill" hidden="1">#N/A</definedName>
    <definedName name="_xlnm._FilterDatabase" localSheetId="24" hidden="1">'23社保基金预算结余结算表'!$A$10:$C$12</definedName>
    <definedName name="_JC22" localSheetId="18" hidden="1">{"Summ CFT",#N/A,FALSE,"CFT";"Full CFT",#N/A,FALSE,"CFT"}</definedName>
    <definedName name="_JC22" hidden="1">{"Summ CFT",#N/A,FALSE,"CFT";"Full CFT",#N/A,FALSE,"CFT"}</definedName>
    <definedName name="_Order1" hidden="1">255</definedName>
    <definedName name="_Order2" hidden="1">255</definedName>
    <definedName name="_wc21" localSheetId="18" hidden="1">{"Summ CFT",#N/A,FALSE,"CFT";"Full CFT",#N/A,FALSE,"CFT"}</definedName>
    <definedName name="_wc21" hidden="1">{"Summ CFT",#N/A,FALSE,"CFT";"Full CFT",#N/A,FALSE,"CFT"}</definedName>
    <definedName name="_xlnm.Print_Area" localSheetId="17">'16国有资本经营预算收入表'!$A$1:$F$25</definedName>
    <definedName name="_xlnm.Print_Area" localSheetId="18">'17国有资本经营预算支出表'!$A$1:$F$21</definedName>
    <definedName name="_xlnm.Print_Area" hidden="1">#REF!</definedName>
    <definedName name="_xlnm.Print_Titles" localSheetId="11">'10政府性基金预算收入决算表'!$2:$4</definedName>
    <definedName name="_xlnm.Print_Titles" localSheetId="12">'11政府性基金预算支出决算表'!$2:$4</definedName>
    <definedName name="_xlnm.Print_Titles" localSheetId="2">'1一般公共预算收入决算表'!$2:$4</definedName>
    <definedName name="_xlnm.Print_Titles" localSheetId="22">'21社保基金预算收入决算表'!$2:$4</definedName>
    <definedName name="_xlnm.Print_Titles" localSheetId="23">'22社保基金预算支出决算表'!$2:$4</definedName>
    <definedName name="_xlnm.Print_Titles" localSheetId="24">'23社保基金预算结余结算表'!$2:$4</definedName>
    <definedName name="_xlnm.Print_Titles" localSheetId="3">'2一般公共预算支出决算表'!$2:$4</definedName>
    <definedName name="_xlnm.Print_Titles" localSheetId="7">'6本级一般公共预算基本支出决算分类明细表'!$4:$5</definedName>
    <definedName name="_xlnm.Print_Titles" hidden="1">#N/A</definedName>
    <definedName name="wrn.Cash._.Flow._.Trackers." localSheetId="18" hidden="1">{"Summ CFT",#N/A,FALSE,"CFT";"Full CFT",#N/A,FALSE,"CFT"}</definedName>
    <definedName name="wrn.Cash._.Flow._.Trackers." hidden="1">{"Summ CFT",#N/A,FALSE,"CFT";"Full CFT",#N/A,FALSE,"CFT"}</definedName>
    <definedName name="wrn.Full._.Package._.Print." localSheetId="18" hidden="1">{#N/A,"429k Vol",FALSE,"Estimate Summary";#N/A,"750k Vol",FALSE,"Estimate Summary";#N/A,"1,000k Vol",FALSE,"Estimate Summary";#N/A,"1,250K Vol",FALSE,"Estimate Summary";#N/A,"1500k Vol",FALSE,"Estimate Summary";#N/A,"1750k Vol",FALSE,"Estimate Summary";#N/A,"2,000k Vol",FALSE,"Estimate Summary";#N/A,"2,250k Vol",FALSE,"Estimate Summary";#N/A,"2500K Vol",FALSE,"Estimate Summary";#N/A,"Ramp Up Vol.",FALSE,"Estimate Summary"}</definedName>
    <definedName name="wrn.Full._.Package._.Print." hidden="1">{#N/A,"429k Vol",FALSE,"Estimate Summary";#N/A,"750k Vol",FALSE,"Estimate Summary";#N/A,"1,000k Vol",FALSE,"Estimate Summary";#N/A,"1,250K Vol",FALSE,"Estimate Summary";#N/A,"1500k Vol",FALSE,"Estimate Summary";#N/A,"1750k Vol",FALSE,"Estimate Summary";#N/A,"2,000k Vol",FALSE,"Estimate Summary";#N/A,"2,250k Vol",FALSE,"Estimate Summary";#N/A,"2500K Vol",FALSE,"Estimate Summary";#N/A,"Ramp Up Vol.",FALSE,"Estimate Summary"}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<sst xmlns="http://schemas.openxmlformats.org/spreadsheetml/2006/main" count="1183" uniqueCount="773">
  <si>
    <t>2020年济南市商河县政府决算</t>
  </si>
  <si>
    <t>目  录</t>
  </si>
  <si>
    <t>第一部分  一般公共预算</t>
  </si>
  <si>
    <r>
      <rPr>
        <sz val="12"/>
        <rFont val="宋体"/>
        <charset val="134"/>
      </rPr>
      <t>表</t>
    </r>
    <r>
      <rPr>
        <sz val="12"/>
        <rFont val="Helv"/>
        <charset val="134"/>
      </rPr>
      <t>1</t>
    </r>
  </si>
  <si>
    <r>
      <rPr>
        <sz val="12"/>
        <rFont val="Helv"/>
        <charset val="134"/>
      </rPr>
      <t xml:space="preserve"> 2020</t>
    </r>
    <r>
      <rPr>
        <sz val="12"/>
        <rFont val="宋体"/>
        <charset val="134"/>
      </rPr>
      <t>年商河县一般公共预算收入决算表</t>
    </r>
  </si>
  <si>
    <r>
      <rPr>
        <sz val="12"/>
        <rFont val="宋体"/>
        <charset val="134"/>
      </rPr>
      <t>表</t>
    </r>
    <r>
      <rPr>
        <sz val="12"/>
        <rFont val="Helv"/>
        <charset val="134"/>
      </rPr>
      <t>2</t>
    </r>
  </si>
  <si>
    <r>
      <rPr>
        <sz val="12"/>
        <rFont val="Helv"/>
        <charset val="134"/>
      </rPr>
      <t xml:space="preserve"> 2020</t>
    </r>
    <r>
      <rPr>
        <sz val="12"/>
        <rFont val="宋体"/>
        <charset val="134"/>
      </rPr>
      <t>年商河县一般公共预算支出决算表</t>
    </r>
  </si>
  <si>
    <r>
      <rPr>
        <sz val="12"/>
        <rFont val="宋体"/>
        <charset val="134"/>
      </rPr>
      <t>表</t>
    </r>
    <r>
      <rPr>
        <sz val="12"/>
        <rFont val="Helv"/>
        <charset val="134"/>
      </rPr>
      <t>3</t>
    </r>
  </si>
  <si>
    <r>
      <rPr>
        <sz val="12"/>
        <rFont val="Helv"/>
        <charset val="134"/>
      </rPr>
      <t>2020</t>
    </r>
    <r>
      <rPr>
        <sz val="12"/>
        <rFont val="宋体"/>
        <charset val="134"/>
      </rPr>
      <t>年商河县本级一般公共预算收入决算表</t>
    </r>
  </si>
  <si>
    <r>
      <rPr>
        <sz val="12"/>
        <rFont val="宋体"/>
        <charset val="134"/>
      </rPr>
      <t>表</t>
    </r>
    <r>
      <rPr>
        <sz val="12"/>
        <rFont val="Helv"/>
        <charset val="134"/>
      </rPr>
      <t>4</t>
    </r>
  </si>
  <si>
    <r>
      <rPr>
        <sz val="12"/>
        <rFont val="Helv"/>
        <charset val="134"/>
      </rPr>
      <t>2020</t>
    </r>
    <r>
      <rPr>
        <sz val="12"/>
        <rFont val="宋体"/>
        <charset val="134"/>
      </rPr>
      <t>年商河县本级一般公共预算支出决算表</t>
    </r>
  </si>
  <si>
    <r>
      <rPr>
        <sz val="12"/>
        <rFont val="宋体"/>
        <charset val="134"/>
      </rPr>
      <t>表</t>
    </r>
    <r>
      <rPr>
        <sz val="12"/>
        <rFont val="Helv"/>
        <charset val="134"/>
      </rPr>
      <t>5</t>
    </r>
  </si>
  <si>
    <r>
      <rPr>
        <sz val="12"/>
        <rFont val="Helv"/>
        <charset val="134"/>
      </rPr>
      <t>2020</t>
    </r>
    <r>
      <rPr>
        <sz val="12"/>
        <rFont val="宋体"/>
        <charset val="134"/>
      </rPr>
      <t>年商河县本级一般公共预算支出决算功能分类明细表</t>
    </r>
  </si>
  <si>
    <r>
      <rPr>
        <sz val="12"/>
        <rFont val="宋体"/>
        <charset val="134"/>
      </rPr>
      <t>表</t>
    </r>
    <r>
      <rPr>
        <sz val="12"/>
        <rFont val="Helv"/>
        <charset val="134"/>
      </rPr>
      <t>6</t>
    </r>
  </si>
  <si>
    <r>
      <rPr>
        <sz val="12"/>
        <rFont val="Helv"/>
        <charset val="134"/>
      </rPr>
      <t>2020</t>
    </r>
    <r>
      <rPr>
        <sz val="12"/>
        <rFont val="宋体"/>
        <charset val="134"/>
      </rPr>
      <t>年商河县本级一般公共预算基本支出决算经济分类明细表</t>
    </r>
  </si>
  <si>
    <r>
      <rPr>
        <sz val="12"/>
        <rFont val="宋体"/>
        <charset val="134"/>
      </rPr>
      <t>表</t>
    </r>
    <r>
      <rPr>
        <sz val="12"/>
        <rFont val="Helv"/>
        <charset val="134"/>
      </rPr>
      <t>7</t>
    </r>
  </si>
  <si>
    <r>
      <rPr>
        <sz val="12"/>
        <rFont val="Helv"/>
        <charset val="134"/>
      </rPr>
      <t>2020</t>
    </r>
    <r>
      <rPr>
        <sz val="12"/>
        <rFont val="宋体"/>
        <charset val="134"/>
      </rPr>
      <t>年中央省市对商河县一般性转移支付及税收返还情况决算表</t>
    </r>
  </si>
  <si>
    <r>
      <rPr>
        <sz val="12"/>
        <rFont val="宋体"/>
        <charset val="134"/>
      </rPr>
      <t>表</t>
    </r>
    <r>
      <rPr>
        <sz val="12"/>
        <rFont val="Helv"/>
        <charset val="134"/>
      </rPr>
      <t>8</t>
    </r>
  </si>
  <si>
    <r>
      <rPr>
        <sz val="12"/>
        <rFont val="Helv"/>
        <charset val="134"/>
      </rPr>
      <t>2020</t>
    </r>
    <r>
      <rPr>
        <sz val="12"/>
        <rFont val="宋体"/>
        <charset val="134"/>
      </rPr>
      <t>年一般公共预算安排的专项转移支付分地区、分项目决算表</t>
    </r>
  </si>
  <si>
    <r>
      <rPr>
        <sz val="12"/>
        <rFont val="宋体"/>
        <charset val="134"/>
      </rPr>
      <t>表</t>
    </r>
    <r>
      <rPr>
        <sz val="12"/>
        <rFont val="Helv"/>
        <charset val="134"/>
      </rPr>
      <t>9</t>
    </r>
  </si>
  <si>
    <r>
      <rPr>
        <sz val="12"/>
        <rFont val="Helv"/>
        <charset val="134"/>
      </rPr>
      <t>2020</t>
    </r>
    <r>
      <rPr>
        <sz val="12"/>
        <rFont val="宋体"/>
        <charset val="134"/>
      </rPr>
      <t>年商河县对乡镇级转移支付及税收返还执行情况表</t>
    </r>
  </si>
  <si>
    <t>第二部分  政府性基金预算</t>
  </si>
  <si>
    <r>
      <rPr>
        <sz val="12"/>
        <rFont val="宋体"/>
        <charset val="134"/>
      </rPr>
      <t>表</t>
    </r>
    <r>
      <rPr>
        <sz val="12"/>
        <rFont val="Helv"/>
        <charset val="134"/>
      </rPr>
      <t>10</t>
    </r>
  </si>
  <si>
    <r>
      <rPr>
        <sz val="12"/>
        <rFont val="Helv"/>
        <charset val="134"/>
      </rPr>
      <t>2020</t>
    </r>
    <r>
      <rPr>
        <sz val="12"/>
        <rFont val="宋体"/>
        <charset val="134"/>
      </rPr>
      <t>年商河县政府性基金预算收入决算表</t>
    </r>
  </si>
  <si>
    <r>
      <rPr>
        <sz val="12"/>
        <rFont val="宋体"/>
        <charset val="134"/>
      </rPr>
      <t>表</t>
    </r>
    <r>
      <rPr>
        <sz val="12"/>
        <rFont val="Helv"/>
        <charset val="134"/>
      </rPr>
      <t>11</t>
    </r>
  </si>
  <si>
    <r>
      <rPr>
        <sz val="12"/>
        <rFont val="Helv"/>
        <charset val="134"/>
      </rPr>
      <t>2020</t>
    </r>
    <r>
      <rPr>
        <sz val="12"/>
        <rFont val="宋体"/>
        <charset val="134"/>
      </rPr>
      <t>年商河县政府性基金预算支出决算表</t>
    </r>
  </si>
  <si>
    <r>
      <rPr>
        <sz val="12"/>
        <rFont val="宋体"/>
        <charset val="134"/>
      </rPr>
      <t>表</t>
    </r>
    <r>
      <rPr>
        <sz val="12"/>
        <rFont val="Helv"/>
        <charset val="134"/>
      </rPr>
      <t>12</t>
    </r>
  </si>
  <si>
    <r>
      <rPr>
        <sz val="12"/>
        <rFont val="Helv"/>
        <charset val="134"/>
      </rPr>
      <t>2020</t>
    </r>
    <r>
      <rPr>
        <sz val="12"/>
        <rFont val="宋体"/>
        <charset val="134"/>
      </rPr>
      <t>年商河县本级政府性基金预算收入决算表</t>
    </r>
  </si>
  <si>
    <r>
      <rPr>
        <sz val="12"/>
        <rFont val="宋体"/>
        <charset val="134"/>
      </rPr>
      <t>表</t>
    </r>
    <r>
      <rPr>
        <sz val="12"/>
        <rFont val="Helv"/>
        <charset val="134"/>
      </rPr>
      <t>13</t>
    </r>
  </si>
  <si>
    <r>
      <rPr>
        <sz val="12"/>
        <rFont val="Helv"/>
        <charset val="134"/>
      </rPr>
      <t>2020</t>
    </r>
    <r>
      <rPr>
        <sz val="12"/>
        <rFont val="宋体"/>
        <charset val="134"/>
      </rPr>
      <t>年商河县本级政府性基金预算支出决算表</t>
    </r>
  </si>
  <si>
    <r>
      <rPr>
        <sz val="12"/>
        <rFont val="宋体"/>
        <charset val="134"/>
      </rPr>
      <t>表</t>
    </r>
    <r>
      <rPr>
        <sz val="12"/>
        <rFont val="Helv"/>
        <charset val="134"/>
      </rPr>
      <t>14</t>
    </r>
  </si>
  <si>
    <r>
      <rPr>
        <sz val="12"/>
        <rFont val="Helv"/>
        <charset val="134"/>
      </rPr>
      <t>2020</t>
    </r>
    <r>
      <rPr>
        <sz val="12"/>
        <rFont val="宋体"/>
        <charset val="134"/>
      </rPr>
      <t>年商河县政府性基金转移支付分项目、分地区决算表</t>
    </r>
  </si>
  <si>
    <r>
      <rPr>
        <sz val="12"/>
        <rFont val="宋体"/>
        <charset val="134"/>
      </rPr>
      <t>表</t>
    </r>
    <r>
      <rPr>
        <sz val="12"/>
        <rFont val="Helv"/>
        <charset val="134"/>
      </rPr>
      <t>15</t>
    </r>
  </si>
  <si>
    <r>
      <rPr>
        <sz val="12"/>
        <rFont val="Helv"/>
        <charset val="134"/>
      </rPr>
      <t>2020</t>
    </r>
    <r>
      <rPr>
        <sz val="12"/>
        <rFont val="宋体"/>
        <charset val="134"/>
      </rPr>
      <t>年商河县对乡镇级转移支付政府性基金执行情况表</t>
    </r>
  </si>
  <si>
    <t>第三部分  国有资本经营预算</t>
  </si>
  <si>
    <r>
      <rPr>
        <sz val="12"/>
        <rFont val="宋体"/>
        <charset val="134"/>
      </rPr>
      <t>表</t>
    </r>
    <r>
      <rPr>
        <sz val="12"/>
        <rFont val="Helv"/>
        <charset val="134"/>
      </rPr>
      <t>16</t>
    </r>
  </si>
  <si>
    <r>
      <rPr>
        <sz val="12"/>
        <rFont val="Helv"/>
        <charset val="134"/>
      </rPr>
      <t>2020</t>
    </r>
    <r>
      <rPr>
        <sz val="12"/>
        <rFont val="宋体"/>
        <charset val="134"/>
      </rPr>
      <t>年商河县国有资本经营预算收入决算表</t>
    </r>
  </si>
  <si>
    <r>
      <rPr>
        <sz val="12"/>
        <rFont val="宋体"/>
        <charset val="134"/>
      </rPr>
      <t>表</t>
    </r>
    <r>
      <rPr>
        <sz val="12"/>
        <rFont val="Helv"/>
        <charset val="134"/>
      </rPr>
      <t>17</t>
    </r>
  </si>
  <si>
    <r>
      <rPr>
        <sz val="12"/>
        <rFont val="Helv"/>
        <charset val="134"/>
      </rPr>
      <t>2020</t>
    </r>
    <r>
      <rPr>
        <sz val="12"/>
        <rFont val="宋体"/>
        <charset val="134"/>
      </rPr>
      <t>年商河县国有资本经营预算支出决算表</t>
    </r>
  </si>
  <si>
    <r>
      <rPr>
        <sz val="12"/>
        <rFont val="宋体"/>
        <charset val="134"/>
      </rPr>
      <t>表</t>
    </r>
    <r>
      <rPr>
        <sz val="12"/>
        <rFont val="Helv"/>
        <charset val="134"/>
      </rPr>
      <t>18</t>
    </r>
  </si>
  <si>
    <r>
      <rPr>
        <sz val="12"/>
        <rFont val="Helv"/>
        <charset val="134"/>
      </rPr>
      <t>2020</t>
    </r>
    <r>
      <rPr>
        <sz val="12"/>
        <rFont val="宋体"/>
        <charset val="134"/>
      </rPr>
      <t>年商河县本级国有资本经营预算收入决算表</t>
    </r>
  </si>
  <si>
    <r>
      <rPr>
        <sz val="12"/>
        <rFont val="宋体"/>
        <charset val="134"/>
      </rPr>
      <t>表</t>
    </r>
    <r>
      <rPr>
        <sz val="12"/>
        <rFont val="Helv"/>
        <charset val="134"/>
      </rPr>
      <t>19</t>
    </r>
  </si>
  <si>
    <r>
      <rPr>
        <sz val="12"/>
        <rFont val="Helv"/>
        <charset val="134"/>
      </rPr>
      <t>2020</t>
    </r>
    <r>
      <rPr>
        <sz val="12"/>
        <rFont val="宋体"/>
        <charset val="134"/>
      </rPr>
      <t>年商河县本级国有资本经营预算支出决算表</t>
    </r>
  </si>
  <si>
    <r>
      <rPr>
        <sz val="12"/>
        <rFont val="宋体"/>
        <charset val="134"/>
      </rPr>
      <t>表</t>
    </r>
    <r>
      <rPr>
        <sz val="12"/>
        <rFont val="Helv"/>
        <charset val="134"/>
      </rPr>
      <t>20</t>
    </r>
  </si>
  <si>
    <r>
      <rPr>
        <sz val="12"/>
        <rFont val="Helv"/>
        <charset val="134"/>
      </rPr>
      <t>2020</t>
    </r>
    <r>
      <rPr>
        <sz val="12"/>
        <rFont val="宋体"/>
        <charset val="134"/>
      </rPr>
      <t>年商河县对下国有资本经营预算转移支付分项目分地区决算表</t>
    </r>
  </si>
  <si>
    <t>第四部分  社会保险基金预算</t>
  </si>
  <si>
    <r>
      <rPr>
        <sz val="12"/>
        <rFont val="宋体"/>
        <charset val="134"/>
      </rPr>
      <t>表</t>
    </r>
    <r>
      <rPr>
        <sz val="12"/>
        <rFont val="Helv"/>
        <charset val="134"/>
      </rPr>
      <t>21</t>
    </r>
  </si>
  <si>
    <r>
      <rPr>
        <sz val="12"/>
        <rFont val="Helv"/>
        <charset val="134"/>
      </rPr>
      <t>2020</t>
    </r>
    <r>
      <rPr>
        <sz val="12"/>
        <rFont val="宋体"/>
        <charset val="134"/>
      </rPr>
      <t>年商河县社会保险基金预算收入决算表</t>
    </r>
  </si>
  <si>
    <r>
      <rPr>
        <sz val="12"/>
        <rFont val="宋体"/>
        <charset val="134"/>
      </rPr>
      <t>表</t>
    </r>
    <r>
      <rPr>
        <sz val="12"/>
        <rFont val="Helv"/>
        <charset val="134"/>
      </rPr>
      <t>22</t>
    </r>
  </si>
  <si>
    <r>
      <rPr>
        <sz val="12"/>
        <rFont val="Helv"/>
        <charset val="134"/>
      </rPr>
      <t>2020</t>
    </r>
    <r>
      <rPr>
        <sz val="12"/>
        <rFont val="宋体"/>
        <charset val="134"/>
      </rPr>
      <t>年商河县社会保险基金预算支出决算表</t>
    </r>
  </si>
  <si>
    <r>
      <rPr>
        <sz val="12"/>
        <rFont val="宋体"/>
        <charset val="134"/>
      </rPr>
      <t>表</t>
    </r>
    <r>
      <rPr>
        <sz val="12"/>
        <rFont val="Helv"/>
        <charset val="134"/>
      </rPr>
      <t>23</t>
    </r>
  </si>
  <si>
    <r>
      <rPr>
        <sz val="12"/>
        <rFont val="Helv"/>
        <charset val="134"/>
      </rPr>
      <t>2020</t>
    </r>
    <r>
      <rPr>
        <sz val="12"/>
        <rFont val="宋体"/>
        <charset val="134"/>
      </rPr>
      <t>年商河县社会保险基金预算结余决算表</t>
    </r>
  </si>
  <si>
    <r>
      <rPr>
        <sz val="12"/>
        <rFont val="宋体"/>
        <charset val="134"/>
      </rPr>
      <t>表</t>
    </r>
    <r>
      <rPr>
        <sz val="12"/>
        <rFont val="Helv"/>
        <charset val="134"/>
      </rPr>
      <t>24</t>
    </r>
  </si>
  <si>
    <r>
      <rPr>
        <sz val="12"/>
        <rFont val="Helv"/>
        <charset val="134"/>
      </rPr>
      <t>2020</t>
    </r>
    <r>
      <rPr>
        <sz val="12"/>
        <rFont val="宋体"/>
        <charset val="134"/>
      </rPr>
      <t>年商河县本级社会保险基金预算收入决算表</t>
    </r>
  </si>
  <si>
    <r>
      <rPr>
        <sz val="12"/>
        <rFont val="宋体"/>
        <charset val="134"/>
      </rPr>
      <t>表</t>
    </r>
    <r>
      <rPr>
        <sz val="12"/>
        <rFont val="Helv"/>
        <charset val="134"/>
      </rPr>
      <t>25</t>
    </r>
  </si>
  <si>
    <r>
      <rPr>
        <sz val="12"/>
        <rFont val="Helv"/>
        <charset val="134"/>
      </rPr>
      <t>2020</t>
    </r>
    <r>
      <rPr>
        <sz val="12"/>
        <rFont val="宋体"/>
        <charset val="134"/>
      </rPr>
      <t>年商河县本级社会保险基金预算支出决算表</t>
    </r>
  </si>
  <si>
    <t>第五部分  地方政府债务情况</t>
  </si>
  <si>
    <r>
      <rPr>
        <sz val="12"/>
        <rFont val="宋体"/>
        <charset val="134"/>
      </rPr>
      <t>表</t>
    </r>
    <r>
      <rPr>
        <sz val="12"/>
        <rFont val="Helv"/>
        <charset val="134"/>
      </rPr>
      <t>26</t>
    </r>
  </si>
  <si>
    <r>
      <rPr>
        <sz val="12"/>
        <rFont val="Helv"/>
        <charset val="134"/>
      </rPr>
      <t>2020</t>
    </r>
    <r>
      <rPr>
        <sz val="12"/>
        <rFont val="宋体"/>
        <charset val="134"/>
      </rPr>
      <t>年商河县地方政府债务限额余额表</t>
    </r>
  </si>
  <si>
    <r>
      <rPr>
        <sz val="12"/>
        <rFont val="宋体"/>
        <charset val="134"/>
      </rPr>
      <t>表</t>
    </r>
    <r>
      <rPr>
        <sz val="12"/>
        <rFont val="Helv"/>
        <charset val="134"/>
      </rPr>
      <t>27</t>
    </r>
  </si>
  <si>
    <r>
      <rPr>
        <sz val="12"/>
        <rFont val="Helv"/>
        <charset val="134"/>
      </rPr>
      <t>2020</t>
    </r>
    <r>
      <rPr>
        <sz val="12"/>
        <rFont val="宋体"/>
        <charset val="134"/>
      </rPr>
      <t>年商河县地方政府一般债务限额余额表</t>
    </r>
  </si>
  <si>
    <r>
      <rPr>
        <sz val="12"/>
        <rFont val="宋体"/>
        <charset val="134"/>
      </rPr>
      <t>表</t>
    </r>
    <r>
      <rPr>
        <sz val="12"/>
        <rFont val="Helv"/>
        <charset val="134"/>
      </rPr>
      <t>28</t>
    </r>
  </si>
  <si>
    <r>
      <rPr>
        <sz val="12"/>
        <rFont val="Helv"/>
        <charset val="134"/>
      </rPr>
      <t>2020</t>
    </r>
    <r>
      <rPr>
        <sz val="12"/>
        <rFont val="宋体"/>
        <charset val="134"/>
      </rPr>
      <t>年商河县地方政府专项债务限额余额表</t>
    </r>
  </si>
  <si>
    <r>
      <rPr>
        <sz val="12"/>
        <rFont val="宋体"/>
        <charset val="134"/>
      </rPr>
      <t>表</t>
    </r>
    <r>
      <rPr>
        <sz val="12"/>
        <rFont val="Helv"/>
        <charset val="134"/>
      </rPr>
      <t>29</t>
    </r>
  </si>
  <si>
    <r>
      <rPr>
        <sz val="12"/>
        <rFont val="Helv"/>
        <charset val="134"/>
      </rPr>
      <t>2020</t>
    </r>
    <r>
      <rPr>
        <sz val="12"/>
        <rFont val="宋体"/>
        <charset val="134"/>
      </rPr>
      <t>年商河县地方政府债券发行表</t>
    </r>
  </si>
  <si>
    <r>
      <rPr>
        <sz val="12"/>
        <rFont val="宋体"/>
        <charset val="134"/>
      </rPr>
      <t>表</t>
    </r>
    <r>
      <rPr>
        <sz val="12"/>
        <rFont val="Helv"/>
        <charset val="134"/>
      </rPr>
      <t>30</t>
    </r>
  </si>
  <si>
    <r>
      <rPr>
        <sz val="12"/>
        <rFont val="Helv"/>
        <charset val="134"/>
      </rPr>
      <t>2020</t>
    </r>
    <r>
      <rPr>
        <sz val="12"/>
        <rFont val="宋体"/>
        <charset val="134"/>
      </rPr>
      <t>年商河县地方政府债券还本付息表</t>
    </r>
  </si>
  <si>
    <r>
      <rPr>
        <sz val="12"/>
        <rFont val="宋体"/>
        <charset val="134"/>
      </rPr>
      <t>表</t>
    </r>
    <r>
      <rPr>
        <sz val="12"/>
        <rFont val="Helv"/>
        <charset val="134"/>
      </rPr>
      <t>31</t>
    </r>
  </si>
  <si>
    <r>
      <rPr>
        <sz val="12"/>
        <rFont val="Helv"/>
        <charset val="134"/>
      </rPr>
      <t>2020</t>
    </r>
    <r>
      <rPr>
        <sz val="12"/>
        <rFont val="宋体"/>
        <charset val="134"/>
      </rPr>
      <t>年商河县地方政府专项债券分用途表</t>
    </r>
  </si>
  <si>
    <r>
      <rPr>
        <sz val="12"/>
        <rFont val="宋体"/>
        <charset val="134"/>
      </rPr>
      <t>表</t>
    </r>
    <r>
      <rPr>
        <sz val="12"/>
        <rFont val="Helv"/>
        <charset val="134"/>
      </rPr>
      <t>32</t>
    </r>
  </si>
  <si>
    <r>
      <rPr>
        <sz val="12"/>
        <rFont val="Helv"/>
        <charset val="134"/>
      </rPr>
      <t>2020</t>
    </r>
    <r>
      <rPr>
        <sz val="12"/>
        <rFont val="宋体"/>
        <charset val="134"/>
      </rPr>
      <t>年商河县地方政府债务收支决算表</t>
    </r>
  </si>
  <si>
    <t>表1：</t>
  </si>
  <si>
    <t>2020年商河县一般公共预算收入决算表</t>
  </si>
  <si>
    <t>单位：万元</t>
  </si>
  <si>
    <t>项  目</t>
  </si>
  <si>
    <t>2019年决算数</t>
  </si>
  <si>
    <t>2020年预算数</t>
  </si>
  <si>
    <t>2020年决算数</t>
  </si>
  <si>
    <t>金额</t>
  </si>
  <si>
    <t>占调整预算</t>
  </si>
  <si>
    <t>增长</t>
  </si>
  <si>
    <t>一般公共预算收入合计</t>
  </si>
  <si>
    <t>一、税收收入</t>
  </si>
  <si>
    <t xml:space="preserve">    国内增值税(含改征增值税)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</si>
  <si>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</si>
  <si>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</si>
  <si>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</si>
  <si>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</si>
  <si>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</si>
  <si>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</si>
  <si>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</si>
  <si>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</si>
  <si>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</si>
  <si>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</si>
  <si>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</si>
  <si>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</si>
  <si>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</si>
  <si>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</si>
  <si>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</si>
  <si>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</si>
  <si>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</si>
  <si>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</si>
  <si>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</si>
  <si>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</si>
  <si>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其他收入</t>
  </si>
  <si>
    <t>本年收入合计</t>
  </si>
  <si>
    <t>表2：</t>
  </si>
  <si>
    <t>2020年商河县一般公共预算支出决算表</t>
  </si>
  <si>
    <t>一般公共服务支出</t>
  </si>
  <si>
    <t>国防支出</t>
  </si>
  <si>
    <t>公共安全支出</t>
  </si>
  <si>
    <t>教育支出</t>
  </si>
  <si>
    <t>科学技术支出</t>
  </si>
  <si>
    <t>文化体育与传媒支出</t>
  </si>
  <si>
    <t>社会保障和就业支出</t>
  </si>
  <si>
    <t>卫生健康支出</t>
  </si>
  <si>
    <t>节能环保支出</t>
  </si>
  <si>
    <t>城乡社区支出</t>
  </si>
  <si>
    <t>农林水支出</t>
  </si>
  <si>
    <t>交通运输支出</t>
  </si>
  <si>
    <t>资源勘探信息等支出</t>
  </si>
  <si>
    <t>商业服务业等支出</t>
  </si>
  <si>
    <t>金融支出</t>
  </si>
  <si>
    <t>援助其他地区支出</t>
  </si>
  <si>
    <t>自然资源海洋气象等支出</t>
  </si>
  <si>
    <t>住房保障支出</t>
  </si>
  <si>
    <t>粮油物资储备支出</t>
  </si>
  <si>
    <t>灾害防治及应急管理支出</t>
  </si>
  <si>
    <t>预备费</t>
  </si>
  <si>
    <t>其他支出</t>
  </si>
  <si>
    <t>债务付息支出</t>
  </si>
  <si>
    <t>本年支出合计</t>
  </si>
  <si>
    <t>表3：</t>
  </si>
  <si>
    <t>2020年商河县本级一般公共预算收入决算表</t>
  </si>
  <si>
    <t>表4：</t>
  </si>
  <si>
    <t>2020年商河县本级一般公共预算支出决算表</t>
  </si>
  <si>
    <t>表5：</t>
  </si>
  <si>
    <t>2020年商河县本级一般公共预算支出决算功能分类明细表</t>
  </si>
  <si>
    <t xml:space="preserve">单位：万元    </t>
  </si>
  <si>
    <t>项      目</t>
  </si>
  <si>
    <t>决算数</t>
  </si>
  <si>
    <t xml:space="preserve">  人大事务</t>
  </si>
  <si>
    <t xml:space="preserve">    行政运行</t>
  </si>
  <si>
    <t xml:space="preserve">    代表工作</t>
  </si>
  <si>
    <t xml:space="preserve">  政协事务</t>
  </si>
  <si>
    <t xml:space="preserve">    政协会议</t>
  </si>
  <si>
    <t xml:space="preserve">  政府办公厅(室)及相关机构事务</t>
  </si>
  <si>
    <t xml:space="preserve">    专项业务活动</t>
  </si>
  <si>
    <t xml:space="preserve">    信访事务</t>
  </si>
  <si>
    <t xml:space="preserve">    事业运行</t>
  </si>
  <si>
    <t xml:space="preserve">    其他政府办公厅(室)及相关机构事务支出</t>
  </si>
  <si>
    <t xml:space="preserve">  发展与改革事务</t>
  </si>
  <si>
    <t xml:space="preserve">    战略规划与实施</t>
  </si>
  <si>
    <t xml:space="preserve">    物价管理</t>
  </si>
  <si>
    <t xml:space="preserve">    其他发展与改革事务支出</t>
  </si>
  <si>
    <t xml:space="preserve">  统计信息事务</t>
  </si>
  <si>
    <t xml:space="preserve">    专项普查活动</t>
  </si>
  <si>
    <t xml:space="preserve">    统计抽样调查</t>
  </si>
  <si>
    <t xml:space="preserve">  财政事务</t>
  </si>
  <si>
    <t xml:space="preserve">  税收事务</t>
  </si>
  <si>
    <t xml:space="preserve">    一般行政管理事务</t>
  </si>
  <si>
    <t xml:space="preserve">  审计事务</t>
  </si>
  <si>
    <t xml:space="preserve">  人力资源事务</t>
  </si>
  <si>
    <t xml:space="preserve">    引进人才费用</t>
  </si>
  <si>
    <t xml:space="preserve">    其他人力资源事务支出</t>
  </si>
  <si>
    <t xml:space="preserve">  纪检监察事务</t>
  </si>
  <si>
    <t xml:space="preserve">  商贸事务</t>
  </si>
  <si>
    <t xml:space="preserve">    招商引资</t>
  </si>
  <si>
    <t xml:space="preserve">    其他商贸事务支出</t>
  </si>
  <si>
    <t xml:space="preserve">  知识产权事务</t>
  </si>
  <si>
    <t xml:space="preserve">    其他知识产权事务支出</t>
  </si>
  <si>
    <t xml:space="preserve">  民族事务</t>
  </si>
  <si>
    <t xml:space="preserve">    其他民族事务支出</t>
  </si>
  <si>
    <t xml:space="preserve">  档案事务</t>
  </si>
  <si>
    <t xml:space="preserve">    档案馆</t>
  </si>
  <si>
    <t xml:space="preserve">  群众团体事务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</si>
  <si>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</si>
  <si>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</si>
  <si>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</si>
  <si>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</si>
  <si>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</si>
  <si>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其他组织事务支出</t>
  </si>
  <si>
    <t xml:space="preserve">  宣传事务</t>
  </si>
  <si>
    <t xml:space="preserve">  统战事务</t>
  </si>
  <si>
    <t xml:space="preserve">    宗教事务</t>
  </si>
  <si>
    <t xml:space="preserve">  市场监督管理事务</t>
  </si>
  <si>
    <t xml:space="preserve">    药品事务</t>
  </si>
  <si>
    <t xml:space="preserve">    医疗器械事务</t>
  </si>
  <si>
    <t xml:space="preserve">    其他市场监督管理事务</t>
  </si>
  <si>
    <t xml:space="preserve">  国防动员</t>
  </si>
  <si>
    <t xml:space="preserve">    兵役征集</t>
  </si>
  <si>
    <t xml:space="preserve">    人民防空</t>
  </si>
  <si>
    <t xml:space="preserve">    民兵</t>
  </si>
  <si>
    <t xml:space="preserve">  武装警察部队(款)</t>
  </si>
  <si>
    <t xml:space="preserve">    武装警察部队(项)</t>
  </si>
  <si>
    <t xml:space="preserve">  公安</t>
  </si>
  <si>
    <t xml:space="preserve">    其他公安支出</t>
  </si>
  <si>
    <t xml:space="preserve">  检察</t>
  </si>
  <si>
    <t xml:space="preserve">    其他检察支出</t>
  </si>
  <si>
    <t xml:space="preserve">  法院</t>
  </si>
  <si>
    <t xml:space="preserve">    其他法院支出</t>
  </si>
  <si>
    <t xml:space="preserve">  司法</t>
  </si>
  <si>
    <t xml:space="preserve">    社区矫正</t>
  </si>
  <si>
    <t xml:space="preserve">    其他司法支出</t>
  </si>
  <si>
    <t xml:space="preserve">  教育管理事务</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</si>
  <si>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</si>
  <si>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</si>
  <si>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</si>
  <si>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</si>
  <si>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</si>
  <si>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</si>
  <si>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</si>
  <si>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</si>
  <si>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中等职业教育</t>
  </si>
  <si>
    <t xml:space="preserve">  成人教育</t>
  </si>
  <si>
    <t xml:space="preserve">    成人初等教育</t>
  </si>
  <si>
    <t xml:space="preserve">  广播电视教育</t>
  </si>
  <si>
    <t xml:space="preserve">    其他广播电视教育支出</t>
  </si>
  <si>
    <t xml:space="preserve">  特殊教育</t>
  </si>
  <si>
    <t xml:space="preserve">    特殊学校教育</t>
  </si>
  <si>
    <t xml:space="preserve">  进修及培训</t>
  </si>
  <si>
    <t xml:space="preserve">    教师进修</t>
  </si>
  <si>
    <t xml:space="preserve">    干部教育</t>
  </si>
  <si>
    <t xml:space="preserve">  教育费附加安排的支出</t>
  </si>
  <si>
    <t xml:space="preserve">    其他教育费附加安排的支出</t>
  </si>
  <si>
    <t xml:space="preserve">  其他教育支出(款)</t>
  </si>
  <si>
    <t xml:space="preserve">    其他教育支出(项)</t>
  </si>
  <si>
    <t xml:space="preserve">  科学技术管理事务</t>
  </si>
  <si>
    <t xml:space="preserve">  技术研究与开发</t>
  </si>
  <si>
    <t xml:space="preserve">    其他技术研究与开发支出</t>
  </si>
  <si>
    <t xml:space="preserve">  社会科学</t>
  </si>
  <si>
    <t xml:space="preserve">    其他社会科学支出</t>
  </si>
  <si>
    <t xml:space="preserve">  科学技术普及</t>
  </si>
  <si>
    <t xml:space="preserve">    科普活动</t>
  </si>
  <si>
    <t xml:space="preserve">    其他科学技术普及支出</t>
  </si>
  <si>
    <t xml:space="preserve">  科技重大项目</t>
  </si>
  <si>
    <t xml:space="preserve">    重点研发计划</t>
  </si>
  <si>
    <t xml:space="preserve">  其他科学技术支出(款)</t>
  </si>
  <si>
    <t xml:space="preserve">    其他科学技术支出(项)</t>
  </si>
  <si>
    <t>文化旅游体育与传媒支出</t>
  </si>
  <si>
    <t xml:space="preserve">  文化和旅游</t>
  </si>
  <si>
    <t xml:space="preserve">    图书馆</t>
  </si>
  <si>
    <t xml:space="preserve">    文化创作与保护</t>
  </si>
  <si>
    <t xml:space="preserve">    其他文化和旅游支出</t>
  </si>
  <si>
    <t xml:space="preserve">  文物</t>
  </si>
  <si>
    <t xml:space="preserve">    文物保护</t>
  </si>
  <si>
    <t xml:space="preserve">    博物馆</t>
  </si>
  <si>
    <t xml:space="preserve">  广播电视</t>
  </si>
  <si>
    <t xml:space="preserve">    电视</t>
  </si>
  <si>
    <t xml:space="preserve">  其他文化旅游体育与传媒支出(款)</t>
  </si>
  <si>
    <t xml:space="preserve">    其他文化旅游体育与传媒支出(项)</t>
  </si>
  <si>
    <t xml:space="preserve">  人力资源和社会保障管理事务</t>
  </si>
  <si>
    <t xml:space="preserve">    社会保险经办机构</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</si>
  <si>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</si>
  <si>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</si>
  <si>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</si>
  <si>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</si>
  <si>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</si>
  <si>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行政事业单位养老支出</t>
  </si>
  <si>
    <t xml:space="preserve">    行政单位离退休</t>
  </si>
  <si>
    <t xml:space="preserve">    事业单位离退休</t>
  </si>
  <si>
    <t xml:space="preserve">    机关事业单位职业年金缴费支出</t>
  </si>
  <si>
    <t xml:space="preserve">    对机关事业单位基本养老保险基金的补助</t>
  </si>
  <si>
    <t xml:space="preserve">  就业补助</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</si>
  <si>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</si>
  <si>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</si>
  <si>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</si>
  <si>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</si>
  <si>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</si>
  <si>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</si>
  <si>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</si>
  <si>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</si>
  <si>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</si>
  <si>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</si>
  <si>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</si>
  <si>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</si>
  <si>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</si>
  <si>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</si>
  <si>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</si>
  <si>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</si>
  <si>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</si>
  <si>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</si>
  <si>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</si>
  <si>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殡葬</t>
  </si>
  <si>
    <t xml:space="preserve">    养老服务</t>
  </si>
  <si>
    <t xml:space="preserve">  残疾人事业</t>
  </si>
  <si>
    <t xml:space="preserve">    残疾人康复</t>
  </si>
  <si>
    <t xml:space="preserve">    残疾人就业和扶贫</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</si>
  <si>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</si>
  <si>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</si>
  <si>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</si>
  <si>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</si>
  <si>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</si>
  <si>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</si>
  <si>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</si>
  <si>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</si>
  <si>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</si>
  <si>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特困人员救助供养</t>
  </si>
  <si>
    <t xml:space="preserve">    农村特困人员救助供养支出</t>
  </si>
  <si>
    <t xml:space="preserve">  其他生活救助</t>
  </si>
  <si>
    <t xml:space="preserve">    其他城市生活救助</t>
  </si>
  <si>
    <t xml:space="preserve">    其他农村生活救助</t>
  </si>
  <si>
    <t xml:space="preserve">  财政对基本养老保险基金的补助</t>
  </si>
  <si>
    <t xml:space="preserve">    财政对城乡居民基本养老保险基金的补助</t>
  </si>
  <si>
    <t xml:space="preserve">  退役军人管理事务</t>
  </si>
  <si>
    <t xml:space="preserve">    拥军优属</t>
  </si>
  <si>
    <t xml:space="preserve">    其他退役军人事务管理支出</t>
  </si>
  <si>
    <t xml:space="preserve">  财政代缴社会保险费支出</t>
  </si>
  <si>
    <t xml:space="preserve">    财政代缴城乡居民基本养老保险费支出</t>
  </si>
  <si>
    <t xml:space="preserve">  其他社会保障和就业支出(款)</t>
  </si>
  <si>
    <t xml:space="preserve">    其他社会保障和就业支出(项)</t>
  </si>
  <si>
    <t xml:space="preserve">  卫生健康管理事务</t>
  </si>
  <si>
    <t xml:space="preserve">    其他卫生健康管理事务支出</t>
  </si>
  <si>
    <t xml:space="preserve">  公立医院</t>
  </si>
  <si>
    <t xml:space="preserve">    其他公立医院支出</t>
  </si>
  <si>
    <t xml:space="preserve">  基层医疗卫生机构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</si>
  <si>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</si>
  <si>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</si>
  <si>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</si>
  <si>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</si>
  <si>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</si>
  <si>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</si>
  <si>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</si>
  <si>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</si>
  <si>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</si>
  <si>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</si>
  <si>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</si>
  <si>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</si>
  <si>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计划生育事务</t>
  </si>
  <si>
    <t xml:space="preserve">    计划生育服务</t>
  </si>
  <si>
    <t xml:space="preserve">    其他计划生育事务支出</t>
  </si>
  <si>
    <t xml:space="preserve">  行政事业单位医疗</t>
  </si>
  <si>
    <t xml:space="preserve">    行政单位医疗</t>
  </si>
  <si>
    <t xml:space="preserve">  财政对基本医疗保险基金的补助</t>
  </si>
  <si>
    <t xml:space="preserve">    财政对城乡居民基本医疗保险基金的补助</t>
  </si>
  <si>
    <t xml:space="preserve">  医疗救助</t>
  </si>
  <si>
    <t xml:space="preserve">    城乡医疗救助</t>
  </si>
  <si>
    <t xml:space="preserve">  优抚对象医疗</t>
  </si>
  <si>
    <t xml:space="preserve">    优抚对象医疗补助</t>
  </si>
  <si>
    <t xml:space="preserve">    其他优抚对象医疗支出</t>
  </si>
  <si>
    <t xml:space="preserve">  医疗保障管理事务</t>
  </si>
  <si>
    <t xml:space="preserve">    其他医疗保障管理事务支出</t>
  </si>
  <si>
    <t xml:space="preserve">  老龄卫生健康事务(款)</t>
  </si>
  <si>
    <t xml:space="preserve">    老龄卫生健康事务(项)</t>
  </si>
  <si>
    <t xml:space="preserve">  其他卫生健康支出(款)</t>
  </si>
  <si>
    <t xml:space="preserve">    其他卫生健康支出(项)</t>
  </si>
  <si>
    <t xml:space="preserve">  环境保护管理事务</t>
  </si>
  <si>
    <t xml:space="preserve">    其他环境保护管理事务支出</t>
  </si>
  <si>
    <t xml:space="preserve">  污染防治</t>
  </si>
  <si>
    <t xml:space="preserve">    大气</t>
  </si>
  <si>
    <t xml:space="preserve">    水体</t>
  </si>
  <si>
    <t xml:space="preserve">    其他污染防治支出</t>
  </si>
  <si>
    <t xml:space="preserve">  自然生态保护</t>
  </si>
  <si>
    <t xml:space="preserve">    农村环境保护</t>
  </si>
  <si>
    <t xml:space="preserve">  能源节约利用(款)</t>
  </si>
  <si>
    <t xml:space="preserve">    能源节约利用(项)</t>
  </si>
  <si>
    <t xml:space="preserve">  其他节能环保支出(款)</t>
  </si>
  <si>
    <t xml:space="preserve">    其他节能环保支出(项)</t>
  </si>
  <si>
    <t xml:space="preserve">  城乡社区管理事务</t>
  </si>
  <si>
    <t xml:space="preserve">    城管执法</t>
  </si>
  <si>
    <t xml:space="preserve">    工程建设管理</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</si>
  <si>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</si>
  <si>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</si>
  <si>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</si>
  <si>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</si>
  <si>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</si>
  <si>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</si>
  <si>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</si>
  <si>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</si>
  <si>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其他城乡社区支出(款)</t>
  </si>
  <si>
    <t xml:space="preserve">    其他城乡社区支出(项)</t>
  </si>
  <si>
    <t xml:space="preserve">  农业农村</t>
  </si>
  <si>
    <t xml:space="preserve">    科技转化与推广服务</t>
  </si>
  <si>
    <t xml:space="preserve">    病虫害控制</t>
  </si>
  <si>
    <t xml:space="preserve">    农产品质量安全</t>
  </si>
  <si>
    <t xml:space="preserve">    农业生产发展</t>
  </si>
  <si>
    <t xml:space="preserve">    农村合作经济</t>
  </si>
  <si>
    <t xml:space="preserve">    农村社会事业</t>
  </si>
  <si>
    <t xml:space="preserve">    农业资源保护修复与利用</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</si>
  <si>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</si>
  <si>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</si>
  <si>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</si>
  <si>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</si>
  <si>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</si>
  <si>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森林资源培育</t>
  </si>
  <si>
    <t xml:space="preserve">    森林生态效益补偿</t>
  </si>
  <si>
    <t xml:space="preserve">    林业草原防灾减灾</t>
  </si>
  <si>
    <t xml:space="preserve">    其他林业和草原支出</t>
  </si>
  <si>
    <t xml:space="preserve">  水利</t>
  </si>
  <si>
    <t xml:space="preserve">    水利行业业务管理</t>
  </si>
  <si>
    <t xml:space="preserve">    水利工程建设</t>
  </si>
  <si>
    <t xml:space="preserve">    水利工程运行与维护</t>
  </si>
  <si>
    <t xml:space="preserve">    防汛</t>
  </si>
  <si>
    <t xml:space="preserve">    农村人畜饮水</t>
  </si>
  <si>
    <t xml:space="preserve">    其他水利支出</t>
  </si>
  <si>
    <t xml:space="preserve">  扶贫</t>
  </si>
  <si>
    <t xml:space="preserve">    生产发展</t>
  </si>
  <si>
    <t xml:space="preserve">    其他扶贫支出</t>
  </si>
  <si>
    <t xml:space="preserve">  农村综合改革</t>
  </si>
  <si>
    <t xml:space="preserve">    对村级一事一议的补助</t>
  </si>
  <si>
    <t xml:space="preserve">    对村民委员会和村党支部的补助</t>
  </si>
  <si>
    <t xml:space="preserve">    其他农村综合改革支出</t>
  </si>
  <si>
    <t xml:space="preserve">  普惠金融发展支出</t>
  </si>
  <si>
    <t xml:space="preserve">    农业保险保费补贴</t>
  </si>
  <si>
    <t xml:space="preserve">  其他农林水支出(款)</t>
  </si>
  <si>
    <t xml:space="preserve">    其他农林水支出(项)</t>
  </si>
  <si>
    <t xml:space="preserve">  公路水路运输</t>
  </si>
  <si>
    <t xml:space="preserve">    公路建设</t>
  </si>
  <si>
    <t xml:space="preserve">    公路养护</t>
  </si>
  <si>
    <t xml:space="preserve">    其他公路水路运输支出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</si>
  <si>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</si>
  <si>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</si>
  <si>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</si>
  <si>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</si>
  <si>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</si>
  <si>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车辆购置税支出</t>
  </si>
  <si>
    <t xml:space="preserve">    车辆购置税用于农村公路建设支出</t>
  </si>
  <si>
    <t>资源勘探工业信息等支出</t>
  </si>
  <si>
    <t xml:space="preserve">  制造业</t>
  </si>
  <si>
    <t xml:space="preserve">    其他制造业支出</t>
  </si>
  <si>
    <t xml:space="preserve">  工业和信息产业监管</t>
  </si>
  <si>
    <t xml:space="preserve">    工业和信息产业支持</t>
  </si>
  <si>
    <t xml:space="preserve">    其他工业和信息产业监管支出</t>
  </si>
  <si>
    <t xml:space="preserve">  支持中小企业发展和管理支出</t>
  </si>
  <si>
    <t xml:space="preserve">    中小企业发展专项</t>
  </si>
  <si>
    <t xml:space="preserve">  商业流通事务</t>
  </si>
  <si>
    <t xml:space="preserve">    其他商业流通事务支出</t>
  </si>
  <si>
    <t xml:space="preserve">  涉外发展服务支出</t>
  </si>
  <si>
    <t xml:space="preserve">    其他涉外发展服务支出</t>
  </si>
  <si>
    <t xml:space="preserve">  其他商业服务业等支出(款)</t>
  </si>
  <si>
    <t xml:space="preserve">    其他商业服务业等支出(项)</t>
  </si>
  <si>
    <t xml:space="preserve">  金融发展支出</t>
  </si>
  <si>
    <t xml:space="preserve">    其他金融发展支出</t>
  </si>
  <si>
    <t xml:space="preserve">  其他金融支出(款)</t>
  </si>
  <si>
    <t xml:space="preserve">    其他金融支出(项)</t>
  </si>
  <si>
    <t xml:space="preserve">  其他支出</t>
  </si>
  <si>
    <t xml:space="preserve">  自然资源事务</t>
  </si>
  <si>
    <t xml:space="preserve">    自然资源规划及管理</t>
  </si>
  <si>
    <t xml:space="preserve">    自然资源利用与保护</t>
  </si>
  <si>
    <t xml:space="preserve">    自然资源调查与确权登记</t>
  </si>
  <si>
    <t xml:space="preserve">  气象事务</t>
  </si>
  <si>
    <t xml:space="preserve">    气象服务</t>
  </si>
  <si>
    <t xml:space="preserve">  保障性安居工程支出</t>
  </si>
  <si>
    <t xml:space="preserve">    棚户区改造</t>
  </si>
  <si>
    <t xml:space="preserve">    农村危房改造</t>
  </si>
  <si>
    <t xml:space="preserve">  粮油事务</t>
  </si>
  <si>
    <t xml:space="preserve">    其他粮油事务支出</t>
  </si>
  <si>
    <t xml:space="preserve">  重要商品储备</t>
  </si>
  <si>
    <t xml:space="preserve">    应急物资储备</t>
  </si>
  <si>
    <t xml:space="preserve">  应急管理事务</t>
  </si>
  <si>
    <t xml:space="preserve">    安全监管</t>
  </si>
  <si>
    <t xml:space="preserve">    应急救援</t>
  </si>
  <si>
    <t xml:space="preserve">  消防事务</t>
  </si>
  <si>
    <t xml:space="preserve">    消防应急救援</t>
  </si>
  <si>
    <t xml:space="preserve">  地方政府一般债务付息支出</t>
  </si>
  <si>
    <t xml:space="preserve">    地方政府一般债券付息支出</t>
  </si>
  <si>
    <t>本 年 支 出 合 计</t>
  </si>
  <si>
    <t>表6：</t>
  </si>
  <si>
    <t>2020年商河县本级一般公共预算基本支出决算经济分类明细表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</si>
  <si>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</si>
  <si>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</si>
  <si>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</si>
  <si>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</si>
  <si>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</si>
  <si>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</si>
  <si>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</si>
  <si>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</si>
  <si>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</si>
  <si>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</si>
  <si>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</si>
  <si>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</si>
  <si>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</si>
  <si>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</si>
  <si>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</si>
  <si>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</si>
  <si>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机关资本性支出(一)</t>
  </si>
  <si>
    <t xml:space="preserve">  设备购置</t>
  </si>
  <si>
    <t xml:space="preserve">  其他资本性支出</t>
  </si>
  <si>
    <t>对事业单位经常性补助</t>
  </si>
  <si>
    <t xml:space="preserve">  工资福利支出</t>
  </si>
  <si>
    <t xml:space="preserve">  商品和服务支出</t>
  </si>
  <si>
    <t xml:space="preserve">  其他对事业单位补助</t>
  </si>
  <si>
    <t>对事业单位资本性补助</t>
  </si>
  <si>
    <t xml:space="preserve">  资本性支出(一)</t>
  </si>
  <si>
    <t>对个人和家庭的补助</t>
  </si>
  <si>
    <t xml:space="preserve">  社会福利和救助</t>
  </si>
  <si>
    <t xml:space="preserve">  个人农业生产补贴</t>
  </si>
  <si>
    <t xml:space="preserve">  离退休费</t>
  </si>
  <si>
    <t xml:space="preserve">  其他对个人和家庭补助</t>
  </si>
  <si>
    <t>表7：</t>
  </si>
  <si>
    <t xml:space="preserve">   2020年中央、省、市对商河县一般性转移            支付及税收返还情况决算表</t>
  </si>
  <si>
    <t>补 助 项 目</t>
  </si>
  <si>
    <t>总   额</t>
  </si>
  <si>
    <t>一、返还性收入</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</si>
  <si>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</si>
  <si>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</si>
  <si>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</si>
  <si>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</si>
  <si>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</si>
  <si>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</si>
  <si>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二、一般性转移支付收入</t>
  </si>
  <si>
    <t xml:space="preserve">    均衡性转移支付收入</t>
  </si>
  <si>
    <t xml:space="preserve">    县级基本财力保障机制奖补资金收入</t>
  </si>
  <si>
    <t xml:space="preserve">    结算补助收入</t>
  </si>
  <si>
    <t xml:space="preserve">    企业事业单位划转补助收入</t>
  </si>
  <si>
    <t xml:space="preserve">    产粮(油)大县奖励资金收入</t>
  </si>
  <si>
    <t xml:space="preserve">    固定数额补助收入</t>
  </si>
  <si>
    <t xml:space="preserve">    贫困地区转移支付收入</t>
  </si>
  <si>
    <t xml:space="preserve">    公共安全共同财政事权转移支付收入  </t>
  </si>
  <si>
    <t xml:space="preserve">    教育共同财政事权转移支付收入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</si>
  <si>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</si>
  <si>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</si>
  <si>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</si>
  <si>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</si>
  <si>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农林水共同财政事权转移支付收入  </t>
  </si>
  <si>
    <t xml:space="preserve">    交通运输共同财政事权转移支付收入  </t>
  </si>
  <si>
    <t xml:space="preserve">    住房保障共同财政事权转移支付收入  </t>
  </si>
  <si>
    <t xml:space="preserve">    其他一般性转移支付收入</t>
  </si>
  <si>
    <t>表8：</t>
  </si>
  <si>
    <t>2020年一般公共预算安排专项转移支付分地区、分项目决算表</t>
  </si>
  <si>
    <t>合  计</t>
  </si>
  <si>
    <t>　　一般公共服务</t>
  </si>
  <si>
    <t>　　公共安全</t>
  </si>
  <si>
    <t>　　教育</t>
  </si>
  <si>
    <t>　　科学技术</t>
  </si>
  <si>
    <t xml:space="preserve">    文化旅游体育与传媒</t>
  </si>
  <si>
    <t>　　社会保障和就业</t>
  </si>
  <si>
    <t xml:space="preserve">    卫生健康</t>
  </si>
  <si>
    <t>　　节能环保</t>
  </si>
  <si>
    <t>　　城乡社区</t>
  </si>
  <si>
    <t>　　农林水</t>
  </si>
  <si>
    <t>　　交通运输</t>
  </si>
  <si>
    <t>　　资源勘探信息等</t>
  </si>
  <si>
    <t>　　商业服务业等</t>
  </si>
  <si>
    <t xml:space="preserve">    自然资源海洋气象等</t>
  </si>
  <si>
    <t>　　住房保障</t>
  </si>
  <si>
    <t>　　粮油物资储备</t>
  </si>
  <si>
    <t xml:space="preserve">    灾害防治及应急管理</t>
  </si>
  <si>
    <t>表9：</t>
  </si>
  <si>
    <t>2020年县对乡镇级转移支付及税收返还执行情况表</t>
  </si>
  <si>
    <t>乡镇名称　</t>
  </si>
  <si>
    <t>转　　移　　性　支  付</t>
  </si>
  <si>
    <t>税收返还</t>
  </si>
  <si>
    <t>合计</t>
  </si>
  <si>
    <t>一般性转移支付</t>
  </si>
  <si>
    <t>专项转移支付</t>
  </si>
  <si>
    <t>乡镇合计</t>
  </si>
  <si>
    <t>玉皇庙</t>
  </si>
  <si>
    <t>龙桑寺镇</t>
  </si>
  <si>
    <t>殷巷镇</t>
  </si>
  <si>
    <t>怀仁镇</t>
  </si>
  <si>
    <t>贾庄镇　</t>
  </si>
  <si>
    <t>郑路镇</t>
  </si>
  <si>
    <t>孙集乡</t>
  </si>
  <si>
    <t>沙河乡</t>
  </si>
  <si>
    <t>韩庙乡</t>
  </si>
  <si>
    <t>白桥镇</t>
  </si>
  <si>
    <t>张坊乡</t>
  </si>
  <si>
    <r>
      <rPr>
        <sz val="12"/>
        <rFont val="宋体"/>
        <charset val="134"/>
      </rPr>
      <t>表1</t>
    </r>
    <r>
      <rPr>
        <sz val="12"/>
        <rFont val="宋体"/>
        <charset val="134"/>
      </rPr>
      <t>0</t>
    </r>
    <r>
      <rPr>
        <sz val="12"/>
        <rFont val="宋体"/>
        <charset val="134"/>
      </rPr>
      <t>：</t>
    </r>
  </si>
  <si>
    <t>2020年商河县政府性基金预算收入决算表</t>
  </si>
  <si>
    <t>一、国有土地使用权出让收入</t>
  </si>
  <si>
    <t>二、彩票公益金收入</t>
  </si>
  <si>
    <t>三、城市基础设施配套费收入</t>
  </si>
  <si>
    <t>四、污水处理费收入</t>
  </si>
  <si>
    <t xml:space="preserve"> 调入资金</t>
  </si>
  <si>
    <t xml:space="preserve"> 上级补助收入</t>
  </si>
  <si>
    <t xml:space="preserve"> 上年结转收入</t>
  </si>
  <si>
    <t xml:space="preserve"> 债务(转贷)收入</t>
  </si>
  <si>
    <t>收入总计</t>
  </si>
  <si>
    <r>
      <rPr>
        <sz val="12"/>
        <rFont val="宋体"/>
        <charset val="134"/>
      </rPr>
      <t>表1</t>
    </r>
    <r>
      <rPr>
        <sz val="12"/>
        <rFont val="宋体"/>
        <charset val="134"/>
      </rPr>
      <t>1</t>
    </r>
    <r>
      <rPr>
        <sz val="12"/>
        <rFont val="宋体"/>
        <charset val="134"/>
      </rPr>
      <t>：</t>
    </r>
  </si>
  <si>
    <t>2020年商河县政府性基金预算支出决算表</t>
  </si>
  <si>
    <t>一、文化体育与传媒支出</t>
  </si>
  <si>
    <t>二、城乡社区支出</t>
  </si>
  <si>
    <t xml:space="preserve">  其中：国有土地使用权出让收入及对应专项债务收入安排的支出</t>
  </si>
  <si>
    <t xml:space="preserve">    城市基础设施配套费安排的支出</t>
  </si>
  <si>
    <t xml:space="preserve">    污水处理费安排的支出</t>
  </si>
  <si>
    <t xml:space="preserve">    棚户区改造专项债券收入安排的支出</t>
  </si>
  <si>
    <t>三、其他支出</t>
  </si>
  <si>
    <t>四、债务付息支出</t>
  </si>
  <si>
    <t>五、抗疫特别国债安排的支出</t>
  </si>
  <si>
    <t xml:space="preserve">  债务还本支出</t>
  </si>
  <si>
    <t xml:space="preserve">  上解上级支出</t>
  </si>
  <si>
    <t xml:space="preserve">  调出资金</t>
  </si>
  <si>
    <t xml:space="preserve">  结转下年支出</t>
  </si>
  <si>
    <t>支出总计</t>
  </si>
  <si>
    <r>
      <rPr>
        <sz val="12"/>
        <rFont val="宋体"/>
        <charset val="134"/>
      </rPr>
      <t>表1</t>
    </r>
    <r>
      <rPr>
        <sz val="12"/>
        <rFont val="宋体"/>
        <charset val="134"/>
      </rPr>
      <t>2</t>
    </r>
    <r>
      <rPr>
        <sz val="12"/>
        <rFont val="宋体"/>
        <charset val="134"/>
      </rPr>
      <t>：</t>
    </r>
  </si>
  <si>
    <t>2020年商河县本级政府性基金预算收入决算表</t>
  </si>
  <si>
    <r>
      <rPr>
        <sz val="12"/>
        <rFont val="宋体"/>
        <charset val="134"/>
      </rPr>
      <t>表1</t>
    </r>
    <r>
      <rPr>
        <sz val="12"/>
        <rFont val="宋体"/>
        <charset val="134"/>
      </rPr>
      <t>3</t>
    </r>
    <r>
      <rPr>
        <sz val="12"/>
        <rFont val="宋体"/>
        <charset val="134"/>
      </rPr>
      <t>：</t>
    </r>
  </si>
  <si>
    <t>2020年商河县本级政府性基金预算支出决算表</t>
  </si>
  <si>
    <r>
      <rPr>
        <sz val="11"/>
        <rFont val="宋体"/>
        <charset val="134"/>
      </rPr>
      <t>表1</t>
    </r>
    <r>
      <rPr>
        <sz val="11"/>
        <rFont val="宋体"/>
        <charset val="134"/>
      </rPr>
      <t>4</t>
    </r>
    <r>
      <rPr>
        <sz val="11"/>
        <rFont val="宋体"/>
        <charset val="134"/>
      </rPr>
      <t>：</t>
    </r>
  </si>
  <si>
    <t>2020年商河县政府性基金转移支付分项目、分地区决算表</t>
  </si>
  <si>
    <t>单位:万元</t>
  </si>
  <si>
    <t>预算科目</t>
  </si>
  <si>
    <t xml:space="preserve">  国家电影事业发展专项资金安排的支出</t>
  </si>
  <si>
    <t xml:space="preserve">  旅游发展基金支出</t>
  </si>
  <si>
    <t xml:space="preserve">  国家电影事业发展专项资金对应专项债务收入安排的支出</t>
  </si>
  <si>
    <t/>
  </si>
  <si>
    <t xml:space="preserve">  小型水库移民扶助基金对应专项债务收入安排的支出</t>
  </si>
  <si>
    <t xml:space="preserve">  国有土地使用权出让收入及对应专项债务收入安排的支出</t>
  </si>
  <si>
    <t xml:space="preserve">  城市基础设施配套费安排的支出</t>
  </si>
  <si>
    <t xml:space="preserve">  土地储备专项债券收入安排的支出  </t>
  </si>
  <si>
    <t xml:space="preserve">  棚户区改造专项债券收入安排的支出  </t>
  </si>
  <si>
    <t xml:space="preserve">  城市基础设施配套费对应专项债务收入安排的支出  </t>
  </si>
  <si>
    <t xml:space="preserve">  污水处理费对应专项债务收入安排的支出  </t>
  </si>
  <si>
    <t xml:space="preserve">  大中型水库库区基金对应专项债务收入安排的支出  </t>
  </si>
  <si>
    <t xml:space="preserve">  国家重大水利工程建设基金对应专项债务收入安排的支出  </t>
  </si>
  <si>
    <t xml:space="preserve">  海南省高等级公路车辆通行附加费对应专项债务收入安排的支出  </t>
  </si>
  <si>
    <t xml:space="preserve">  政府收费公路专项债券收入安排的支出  </t>
  </si>
  <si>
    <t xml:space="preserve">  车辆通行费对应专项债务收入安排的支出  </t>
  </si>
  <si>
    <t xml:space="preserve">  港口建设费对应专项债务收入安排的支出  </t>
  </si>
  <si>
    <t xml:space="preserve">  彩票公益金安排的支出</t>
  </si>
  <si>
    <t>抗疫特别国债支出</t>
  </si>
  <si>
    <t>合           计</t>
  </si>
  <si>
    <r>
      <rPr>
        <sz val="11"/>
        <color indexed="8"/>
        <rFont val="宋体"/>
        <charset val="134"/>
      </rPr>
      <t>表1</t>
    </r>
    <r>
      <rPr>
        <sz val="11"/>
        <color indexed="8"/>
        <rFont val="宋体"/>
        <charset val="134"/>
      </rPr>
      <t>5</t>
    </r>
    <r>
      <rPr>
        <sz val="11"/>
        <color indexed="8"/>
        <rFont val="宋体"/>
        <charset val="134"/>
      </rPr>
      <t>：</t>
    </r>
  </si>
  <si>
    <t>2020年商河县对乡镇级转移支付政府性基金执行情况表</t>
  </si>
  <si>
    <t>转　　移　　性　支付</t>
  </si>
  <si>
    <t>表16：</t>
  </si>
  <si>
    <t>2020年商河县国有资本经营预算收入决算表</t>
  </si>
  <si>
    <t>项　　　　　目</t>
  </si>
  <si>
    <r>
      <rPr>
        <sz val="12"/>
        <rFont val="黑体"/>
        <charset val="134"/>
      </rPr>
      <t>20</t>
    </r>
    <r>
      <rPr>
        <sz val="12"/>
        <rFont val="黑体"/>
        <charset val="134"/>
      </rPr>
      <t>20</t>
    </r>
    <r>
      <rPr>
        <sz val="12"/>
        <rFont val="黑体"/>
        <charset val="134"/>
      </rPr>
      <t>年决算数</t>
    </r>
  </si>
  <si>
    <t>市直</t>
  </si>
  <si>
    <t>高新</t>
  </si>
  <si>
    <t>一、利润收入</t>
  </si>
  <si>
    <t xml:space="preserve">    机械企业利润收入</t>
  </si>
  <si>
    <t xml:space="preserve">    建筑施工企业利润收入</t>
  </si>
  <si>
    <t xml:space="preserve">    农林牧渔企业利润收入</t>
  </si>
  <si>
    <t xml:space="preserve">    石油石化企业利润收入</t>
  </si>
  <si>
    <t xml:space="preserve">    其他国有资本经营预算企业利润收入</t>
  </si>
  <si>
    <t>二、股利、股息收入</t>
  </si>
  <si>
    <t xml:space="preserve">    国有控股公司股利、股息收入</t>
  </si>
  <si>
    <t xml:space="preserve">    国有参股公司股利、股息收入</t>
  </si>
  <si>
    <t xml:space="preserve">    金融企业公司股利、股息收入</t>
  </si>
  <si>
    <t>三、产权转让收入</t>
  </si>
  <si>
    <t xml:space="preserve">    其他国有资本经营预算企业产权转让收入</t>
  </si>
  <si>
    <t>四、清算收入</t>
  </si>
  <si>
    <t xml:space="preserve">    其他国有资本经营预算企清算收入</t>
  </si>
  <si>
    <t>五、其他国有资本经营预算收入</t>
  </si>
  <si>
    <t>上级补助收入</t>
  </si>
  <si>
    <t>上年结转收入</t>
  </si>
  <si>
    <t xml:space="preserve"> 收入总计</t>
  </si>
  <si>
    <t>说明：
    其他收入中执行数高于调整预算数的主要原因，是由于高新区按照有关审计的要求，2015年将原在一般公共预算反映的国有资本经营收益转入国有资本经营收支预算反映所致。</t>
  </si>
  <si>
    <t>表17：</t>
  </si>
  <si>
    <t>2020年商河县国有资本经营预算支出决算表</t>
  </si>
  <si>
    <t>2019年决预算</t>
  </si>
  <si>
    <t>一、解决历史遗留问题及改革成本支出</t>
  </si>
  <si>
    <t xml:space="preserve">    “三供一业”移交补助支出</t>
  </si>
  <si>
    <t xml:space="preserve">    国有企业改革成本支出</t>
  </si>
  <si>
    <t xml:space="preserve">    其他解决历史遗留问题及改革成本支出</t>
  </si>
  <si>
    <t>二、国有企业资本金注入</t>
  </si>
  <si>
    <t xml:space="preserve">    国有经济结构调整支出</t>
  </si>
  <si>
    <t xml:space="preserve">    公益性设施投资支出</t>
  </si>
  <si>
    <t xml:space="preserve">    其他国有企业资本金注入</t>
  </si>
  <si>
    <t>三、国有企业政策性补贴</t>
  </si>
  <si>
    <t>四、金融国有资本经营预算支出</t>
  </si>
  <si>
    <t xml:space="preserve">    其他金融国有资本经营预算支出</t>
  </si>
  <si>
    <t>五、其他国有资本经营预算支出</t>
  </si>
  <si>
    <t>调入一般公共预算</t>
  </si>
  <si>
    <t>结转下年支出</t>
  </si>
  <si>
    <r>
      <rPr>
        <sz val="12"/>
        <rFont val="宋体"/>
        <charset val="134"/>
      </rPr>
      <t>表1</t>
    </r>
    <r>
      <rPr>
        <sz val="12"/>
        <rFont val="宋体"/>
        <charset val="134"/>
      </rPr>
      <t>8</t>
    </r>
    <r>
      <rPr>
        <sz val="12"/>
        <rFont val="宋体"/>
        <charset val="134"/>
      </rPr>
      <t>：</t>
    </r>
  </si>
  <si>
    <t>2020年商河县本级国有资本经营预算收入决算表</t>
  </si>
  <si>
    <r>
      <rPr>
        <sz val="12"/>
        <rFont val="宋体"/>
        <charset val="134"/>
      </rPr>
      <t>表1</t>
    </r>
    <r>
      <rPr>
        <sz val="12"/>
        <rFont val="宋体"/>
        <charset val="134"/>
      </rPr>
      <t>9</t>
    </r>
    <r>
      <rPr>
        <sz val="12"/>
        <rFont val="宋体"/>
        <charset val="134"/>
      </rPr>
      <t>：</t>
    </r>
  </si>
  <si>
    <t>2020年商河县本级国有资本经营预算支出决算表</t>
  </si>
  <si>
    <t>表20</t>
  </si>
  <si>
    <t>2020年商河县对下国有资本经营预算转移支付分项目分地区决算表</t>
  </si>
  <si>
    <t>地   区</t>
  </si>
  <si>
    <t>合　计</t>
  </si>
  <si>
    <t>其中：</t>
  </si>
  <si>
    <t>国有企业退休人员社会化管理支出</t>
  </si>
  <si>
    <t>省属困难企业独生子女父母养老补助</t>
  </si>
  <si>
    <t>本年无国有资本经营预算转移支付，故此表无数据。</t>
  </si>
  <si>
    <r>
      <rPr>
        <sz val="12"/>
        <rFont val="宋体"/>
        <charset val="134"/>
      </rPr>
      <t>表2</t>
    </r>
    <r>
      <rPr>
        <sz val="12"/>
        <rFont val="宋体"/>
        <charset val="134"/>
      </rPr>
      <t>1</t>
    </r>
    <r>
      <rPr>
        <sz val="12"/>
        <rFont val="宋体"/>
        <charset val="134"/>
      </rPr>
      <t>：</t>
    </r>
  </si>
  <si>
    <t>2020年商河县社会保险基金预算收入决算表</t>
  </si>
  <si>
    <t>完成预算</t>
  </si>
  <si>
    <t>社会保险基金收入合计</t>
  </si>
  <si>
    <t>一、城乡居民基本养老保险基金收入</t>
  </si>
  <si>
    <t xml:space="preserve"> 其中:社会保险费收入</t>
  </si>
  <si>
    <t xml:space="preserve">      利息收入</t>
  </si>
  <si>
    <t xml:space="preserve">      财政补贴收入</t>
  </si>
  <si>
    <t xml:space="preserve">      委托投资收益</t>
  </si>
  <si>
    <t xml:space="preserve">      其他收入</t>
  </si>
  <si>
    <t xml:space="preserve">      转移收入</t>
  </si>
  <si>
    <t>二、机关事业单位基本养老保险基金收入</t>
  </si>
  <si>
    <t>注：根据济南市人力资源和社会保障局、济南市财政局《关于转发鲁人社函[2021]19号文件做好居民基本养老保险委托资金投资收益预记账工作的通知》的要求，增加居民基本养老保险委托资助收益35万元，增加累计结余35万元。故决算数比预算执行情况数出现变动。</t>
  </si>
  <si>
    <r>
      <rPr>
        <sz val="12"/>
        <rFont val="宋体"/>
        <charset val="134"/>
      </rPr>
      <t>表2</t>
    </r>
    <r>
      <rPr>
        <sz val="12"/>
        <rFont val="宋体"/>
        <charset val="134"/>
      </rPr>
      <t>2</t>
    </r>
    <r>
      <rPr>
        <sz val="12"/>
        <rFont val="宋体"/>
        <charset val="134"/>
      </rPr>
      <t>：</t>
    </r>
  </si>
  <si>
    <t>2020年商河县社会保险基金预算支出决算表</t>
  </si>
  <si>
    <t>社会保险基金支出合计</t>
  </si>
  <si>
    <t>一、城乡居民基本养老保险基金支出</t>
  </si>
  <si>
    <t>其中：社会保险待遇支出</t>
  </si>
  <si>
    <t xml:space="preserve">      其他支出</t>
  </si>
  <si>
    <t xml:space="preserve">      转移支出</t>
  </si>
  <si>
    <t>二、机关事业单位基本养老保险基金支出</t>
  </si>
  <si>
    <r>
      <rPr>
        <sz val="12"/>
        <rFont val="宋体"/>
        <charset val="134"/>
      </rPr>
      <t>表2</t>
    </r>
    <r>
      <rPr>
        <sz val="12"/>
        <rFont val="宋体"/>
        <charset val="134"/>
      </rPr>
      <t>3</t>
    </r>
    <r>
      <rPr>
        <sz val="12"/>
        <rFont val="宋体"/>
        <charset val="134"/>
      </rPr>
      <t>：</t>
    </r>
  </si>
  <si>
    <t>2020年商河县社会保险基金预算结余决算表</t>
  </si>
  <si>
    <t>占结余</t>
  </si>
  <si>
    <t>一、社会保险基金本年收支结余合计</t>
  </si>
  <si>
    <t>（一）城乡居民基本养老保险基金本年收支结余</t>
  </si>
  <si>
    <t>（二）机关事业单位基本养老保险基金本年收支结余</t>
  </si>
  <si>
    <t>二、社会保险基金年末滚存结余合计</t>
  </si>
  <si>
    <t>（一）城乡居民基本养老保险基金年末滚存结余</t>
  </si>
  <si>
    <t>（二）机关事业单位基本养老保险基金年末滚存结余</t>
  </si>
  <si>
    <r>
      <rPr>
        <sz val="12"/>
        <rFont val="宋体"/>
        <charset val="134"/>
      </rPr>
      <t>表2</t>
    </r>
    <r>
      <rPr>
        <sz val="12"/>
        <rFont val="宋体"/>
        <charset val="134"/>
      </rPr>
      <t>4</t>
    </r>
    <r>
      <rPr>
        <sz val="12"/>
        <rFont val="宋体"/>
        <charset val="134"/>
      </rPr>
      <t>：</t>
    </r>
  </si>
  <si>
    <t>2020年商河县本级社会保险基金预算收入决算表</t>
  </si>
  <si>
    <r>
      <rPr>
        <sz val="12"/>
        <rFont val="宋体"/>
        <charset val="134"/>
      </rPr>
      <t>表2</t>
    </r>
    <r>
      <rPr>
        <sz val="12"/>
        <rFont val="宋体"/>
        <charset val="134"/>
      </rPr>
      <t>5</t>
    </r>
    <r>
      <rPr>
        <sz val="12"/>
        <rFont val="宋体"/>
        <charset val="134"/>
      </rPr>
      <t>：</t>
    </r>
  </si>
  <si>
    <t>2020年商河县本级社会保险基金预算支出决算表</t>
  </si>
  <si>
    <r>
      <rPr>
        <sz val="11"/>
        <rFont val="宋体"/>
        <charset val="134"/>
      </rPr>
      <t>表2</t>
    </r>
    <r>
      <rPr>
        <sz val="11"/>
        <rFont val="宋体"/>
        <charset val="134"/>
      </rPr>
      <t>6</t>
    </r>
    <r>
      <rPr>
        <sz val="11"/>
        <rFont val="宋体"/>
        <charset val="134"/>
      </rPr>
      <t>：</t>
    </r>
  </si>
  <si>
    <t>2020年商河县地方政府债务限额余额表</t>
  </si>
  <si>
    <t>单位：亿元</t>
  </si>
  <si>
    <t>2019年政府债务
余   额</t>
  </si>
  <si>
    <t>2020年新增债务
限   额</t>
  </si>
  <si>
    <t>2020年政府债务
限   额</t>
  </si>
  <si>
    <t>2020年政府债务
余   额</t>
  </si>
  <si>
    <t>商河县</t>
  </si>
  <si>
    <r>
      <rPr>
        <sz val="11"/>
        <rFont val="宋体"/>
        <charset val="134"/>
      </rPr>
      <t>表2</t>
    </r>
    <r>
      <rPr>
        <sz val="11"/>
        <rFont val="宋体"/>
        <charset val="134"/>
      </rPr>
      <t>7</t>
    </r>
    <r>
      <rPr>
        <sz val="11"/>
        <rFont val="宋体"/>
        <charset val="134"/>
      </rPr>
      <t>:</t>
    </r>
  </si>
  <si>
    <t>2020年商河县地方政府一般债务限额余额表</t>
  </si>
  <si>
    <t>2019年政府一般
债务余额</t>
  </si>
  <si>
    <t>2020年新增一般
债务限额</t>
  </si>
  <si>
    <t>2020年政府一般
债务限额</t>
  </si>
  <si>
    <t>2020年政府一般
债务余额</t>
  </si>
  <si>
    <r>
      <rPr>
        <sz val="11"/>
        <rFont val="宋体"/>
        <charset val="134"/>
      </rPr>
      <t>表2</t>
    </r>
    <r>
      <rPr>
        <sz val="11"/>
        <rFont val="宋体"/>
        <charset val="134"/>
      </rPr>
      <t>8</t>
    </r>
    <r>
      <rPr>
        <sz val="11"/>
        <rFont val="宋体"/>
        <charset val="134"/>
      </rPr>
      <t>:</t>
    </r>
  </si>
  <si>
    <t>2020年商河县地方政府专项债务限额余额表</t>
  </si>
  <si>
    <t>2019年政府专项
债务余额</t>
  </si>
  <si>
    <t>2020年新增专项
债务限额</t>
  </si>
  <si>
    <t>2020年政府专项
债务限额</t>
  </si>
  <si>
    <t>2020年政府专项
债务余额</t>
  </si>
  <si>
    <r>
      <rPr>
        <sz val="11"/>
        <rFont val="宋体"/>
        <charset val="134"/>
      </rPr>
      <t>表2</t>
    </r>
    <r>
      <rPr>
        <sz val="11"/>
        <rFont val="宋体"/>
        <charset val="134"/>
      </rPr>
      <t>9</t>
    </r>
    <r>
      <rPr>
        <sz val="11"/>
        <rFont val="宋体"/>
        <charset val="134"/>
      </rPr>
      <t>:</t>
    </r>
  </si>
  <si>
    <t>2020年商河县地方政府债券发行表</t>
  </si>
  <si>
    <t>一般债券额度</t>
  </si>
  <si>
    <t>专项债券额度</t>
  </si>
  <si>
    <t>小计</t>
  </si>
  <si>
    <t>新增债券</t>
  </si>
  <si>
    <t>置换债券（含再融资债券）</t>
  </si>
  <si>
    <r>
      <rPr>
        <sz val="11"/>
        <rFont val="宋体"/>
        <charset val="134"/>
      </rPr>
      <t>表3</t>
    </r>
    <r>
      <rPr>
        <sz val="11"/>
        <rFont val="宋体"/>
        <charset val="134"/>
      </rPr>
      <t>0</t>
    </r>
    <r>
      <rPr>
        <sz val="11"/>
        <rFont val="宋体"/>
        <charset val="134"/>
      </rPr>
      <t>:</t>
    </r>
  </si>
  <si>
    <t>2020年商河县地方政府债券还本付息表</t>
  </si>
  <si>
    <t>政府债券还本付息</t>
  </si>
  <si>
    <t>债券还本</t>
  </si>
  <si>
    <t>债券付息</t>
  </si>
  <si>
    <r>
      <rPr>
        <sz val="11"/>
        <rFont val="宋体"/>
        <charset val="134"/>
      </rPr>
      <t>表3</t>
    </r>
    <r>
      <rPr>
        <sz val="11"/>
        <rFont val="宋体"/>
        <charset val="134"/>
      </rPr>
      <t>1</t>
    </r>
    <r>
      <rPr>
        <sz val="11"/>
        <rFont val="宋体"/>
        <charset val="134"/>
      </rPr>
      <t>：</t>
    </r>
  </si>
  <si>
    <t>2020年商河县地方政府专项债券分用途表</t>
  </si>
  <si>
    <t>交通</t>
  </si>
  <si>
    <t>农林水利建设</t>
  </si>
  <si>
    <t>保障性住房</t>
  </si>
  <si>
    <t>土地储备</t>
  </si>
  <si>
    <t>环境保护</t>
  </si>
  <si>
    <t>教科文卫</t>
  </si>
  <si>
    <t>其他</t>
  </si>
  <si>
    <r>
      <rPr>
        <sz val="11"/>
        <rFont val="宋体"/>
        <charset val="134"/>
      </rPr>
      <t>表3</t>
    </r>
    <r>
      <rPr>
        <sz val="11"/>
        <rFont val="宋体"/>
        <charset val="134"/>
      </rPr>
      <t>2</t>
    </r>
    <r>
      <rPr>
        <sz val="11"/>
        <rFont val="宋体"/>
        <charset val="134"/>
      </rPr>
      <t>:</t>
    </r>
  </si>
  <si>
    <t>2020年商河县地方政府债务收支决算表</t>
  </si>
  <si>
    <t>项    目</t>
  </si>
  <si>
    <t>商河</t>
  </si>
  <si>
    <t>一、2019年末地方政府债务余额</t>
  </si>
  <si>
    <t xml:space="preserve">     其中：一般债务</t>
  </si>
  <si>
    <t xml:space="preserve">          专项债务</t>
  </si>
  <si>
    <t>二、2019年地方政府债务限额</t>
  </si>
  <si>
    <t>三、2020年地方政府债券发行决算数</t>
  </si>
  <si>
    <t xml:space="preserve">     新增一般债券发行额</t>
  </si>
  <si>
    <t xml:space="preserve">     置换一般债券发行额</t>
  </si>
  <si>
    <t xml:space="preserve">      其中： 偿还存量债务一般债券发行额</t>
  </si>
  <si>
    <t xml:space="preserve">             再融资一般债券发行额</t>
  </si>
  <si>
    <t xml:space="preserve">     新增专项债券发行额</t>
  </si>
  <si>
    <t xml:space="preserve">     置换专项债券发行额</t>
  </si>
  <si>
    <t xml:space="preserve">       其中：偿还存量债务专项债券发行额</t>
  </si>
  <si>
    <t xml:space="preserve">             再融资专项债券发行额</t>
  </si>
  <si>
    <t>四、2020年外债举借额</t>
  </si>
  <si>
    <t>五、2020年地方政府债务还本支出决算数</t>
  </si>
  <si>
    <t xml:space="preserve">     一般债务还本支出</t>
  </si>
  <si>
    <t xml:space="preserve">       其中：向外国政府及国际组织借款还本支出</t>
  </si>
  <si>
    <t xml:space="preserve">     专项债务还本支出</t>
  </si>
  <si>
    <t>六、2020年地方政府债务付息支出决算数</t>
  </si>
  <si>
    <t xml:space="preserve">     一般债务付息支出</t>
  </si>
  <si>
    <t xml:space="preserve">       其中：向外国政府及国际组织借款付息支出</t>
  </si>
  <si>
    <t xml:space="preserve">     专项债务付息支出</t>
  </si>
  <si>
    <t>七、2020年末地方政府债务余额决算数</t>
  </si>
  <si>
    <t>八、2020年地方政府债务限额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</si>
</sst>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Red]\(0.0\)"/>
    <numFmt numFmtId="179" formatCode="0.0_ "/>
    <numFmt numFmtId="180" formatCode="0.00_ "/>
    <numFmt numFmtId="181" formatCode="#,##0_);[Red]\(#,##0\)"/>
    <numFmt numFmtId="182" formatCode="#,##0_ "/>
    <numFmt numFmtId="183" formatCode="#,##0.00_ "/>
    <numFmt numFmtId="184" formatCode="0_);[Red]\(0\)"/>
  </numFmts>
  <fonts count="77">
    <font>
      <sz val="11"/>
      <color theme="1"/>
      <name val="宋体"/>
      <charset val="134"/>
      <scheme val="minor"/>
    </font>
    <font>
      <sz val="11"/>
      <name val="宋体"/>
      <charset val="134"/>
    </font>
    <font>
      <sz val="20"/>
      <name val="方正小标宋简体"/>
      <charset val="134"/>
    </font>
    <font>
      <sz val="10"/>
      <name val="宋体"/>
      <charset val="134"/>
    </font>
    <font>
      <b/>
      <sz val="11"/>
      <name val="宋体"/>
      <charset val="134"/>
    </font>
    <font>
      <sz val="11"/>
      <name val="黑体"/>
      <charset val="134"/>
    </font>
    <font>
      <sz val="11"/>
      <color indexed="10"/>
      <name val="宋体"/>
      <charset val="134"/>
    </font>
    <font>
      <sz val="11"/>
      <color indexed="8"/>
      <name val="宋体"/>
      <charset val="134"/>
    </font>
    <font>
      <sz val="12"/>
      <name val="黑体"/>
      <charset val="134"/>
    </font>
    <font>
      <sz val="14"/>
      <name val="仿宋"/>
      <charset val="134"/>
    </font>
    <font>
      <b/>
      <sz val="14"/>
      <name val="仿宋"/>
      <charset val="134"/>
    </font>
    <font>
      <sz val="12"/>
      <name val="宋体"/>
      <charset val="134"/>
    </font>
    <font>
      <sz val="12"/>
      <name val="宋体"/>
      <charset val="134"/>
    </font>
    <font>
      <b/>
      <sz val="20"/>
      <name val="宋体"/>
      <charset val="134"/>
    </font>
    <font>
      <b/>
      <sz val="20"/>
      <name val="宋体"/>
      <charset val="134"/>
    </font>
    <font>
      <sz val="11"/>
      <name val="宋体"/>
      <charset val="134"/>
    </font>
    <font>
      <sz val="14"/>
      <name val="黑体"/>
      <charset val="134"/>
    </font>
    <font>
      <b/>
      <sz val="14"/>
      <name val="仿宋_GB2312"/>
      <charset val="134"/>
    </font>
    <font>
      <sz val="14"/>
      <name val="仿宋_GB2312"/>
      <charset val="134"/>
    </font>
    <font>
      <b/>
      <sz val="14"/>
      <name val="宋体"/>
      <charset val="134"/>
    </font>
    <font>
      <sz val="14"/>
      <name val="宋体"/>
      <charset val="134"/>
    </font>
    <font>
      <sz val="12"/>
      <name val="楷体_GB2312"/>
      <charset val="134"/>
    </font>
    <font>
      <sz val="14"/>
      <color indexed="10"/>
      <name val="宋体"/>
      <charset val="134"/>
    </font>
    <font>
      <sz val="6"/>
      <name val="楷体_GB2312"/>
      <charset val="134"/>
    </font>
    <font>
      <sz val="10"/>
      <name val="楷体_GB2312"/>
      <charset val="134"/>
    </font>
    <font>
      <b/>
      <sz val="11"/>
      <name val="仿宋_GB2312"/>
      <charset val="134"/>
    </font>
    <font>
      <sz val="16"/>
      <name val="方正小标宋简体"/>
      <charset val="134"/>
    </font>
    <font>
      <sz val="11"/>
      <color indexed="8"/>
      <name val="黑体"/>
      <charset val="134"/>
    </font>
    <font>
      <sz val="10"/>
      <name val="黑体"/>
      <charset val="134"/>
    </font>
    <font>
      <sz val="11"/>
      <color indexed="0"/>
      <name val="宋体"/>
      <charset val="134"/>
    </font>
    <font>
      <b/>
      <sz val="11"/>
      <color indexed="0"/>
      <name val="宋体"/>
      <charset val="134"/>
    </font>
    <font>
      <b/>
      <sz val="11"/>
      <color indexed="8"/>
      <name val="宋体"/>
      <charset val="134"/>
    </font>
    <font>
      <sz val="11"/>
      <name val="仿宋_GB2312"/>
      <charset val="134"/>
    </font>
    <font>
      <sz val="12"/>
      <name val="Times"/>
      <charset val="134"/>
    </font>
    <font>
      <sz val="12"/>
      <name val="黑体"/>
      <charset val="134"/>
    </font>
    <font>
      <sz val="11"/>
      <name val="Times"/>
      <charset val="134"/>
    </font>
    <font>
      <sz val="10"/>
      <name val="Times New Roman"/>
      <charset val="134"/>
    </font>
    <font>
      <sz val="12"/>
      <name val="仿宋_GB2312"/>
      <charset val="134"/>
    </font>
    <font>
      <sz val="20"/>
      <name val="黑体"/>
      <charset val="134"/>
    </font>
    <font>
      <sz val="18"/>
      <name val="黑体"/>
      <charset val="134"/>
    </font>
    <font>
      <sz val="9"/>
      <name val="黑体"/>
      <charset val="134"/>
    </font>
    <font>
      <sz val="18"/>
      <name val="宋体"/>
      <charset val="134"/>
    </font>
    <font>
      <b/>
      <sz val="12"/>
      <name val="宋体"/>
      <charset val="134"/>
    </font>
    <font>
      <sz val="10"/>
      <name val="仿宋_GB2312"/>
      <charset val="134"/>
    </font>
    <font>
      <b/>
      <sz val="12"/>
      <name val="仿宋_GB2312"/>
      <charset val="134"/>
    </font>
    <font>
      <sz val="9"/>
      <name val="宋体"/>
      <charset val="134"/>
    </font>
    <font>
      <sz val="12"/>
      <name val="仿宋"/>
      <charset val="134"/>
    </font>
    <font>
      <sz val="12"/>
      <color indexed="10"/>
      <name val="宋体"/>
      <charset val="134"/>
    </font>
    <font>
      <b/>
      <sz val="18"/>
      <name val="宋体"/>
      <charset val="134"/>
    </font>
    <font>
      <b/>
      <sz val="18"/>
      <name val="宋体"/>
      <charset val="134"/>
    </font>
    <font>
      <b/>
      <sz val="12"/>
      <name val="仿宋"/>
      <charset val="134"/>
    </font>
    <font>
      <sz val="24"/>
      <name val="方正小标宋简体"/>
      <charset val="134"/>
    </font>
    <font>
      <sz val="12"/>
      <name val="Helv"/>
      <charset val="134"/>
    </font>
    <font>
      <sz val="36"/>
      <name val="方正小标宋简体"/>
      <charset val="134"/>
    </font>
    <font>
      <b/>
      <sz val="24"/>
      <name val="楷体_GB2312"/>
      <charset val="134"/>
    </font>
    <font>
      <b/>
      <sz val="22"/>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1"/>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medium">
        <color auto="1"/>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0" fillId="3" borderId="17"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8" applyNumberFormat="0" applyFill="0" applyAlignment="0" applyProtection="0">
      <alignment vertical="center"/>
    </xf>
    <xf numFmtId="0" fontId="62" fillId="0" borderId="18" applyNumberFormat="0" applyFill="0" applyAlignment="0" applyProtection="0">
      <alignment vertical="center"/>
    </xf>
    <xf numFmtId="0" fontId="63" fillId="0" borderId="19" applyNumberFormat="0" applyFill="0" applyAlignment="0" applyProtection="0">
      <alignment vertical="center"/>
    </xf>
    <xf numFmtId="0" fontId="63" fillId="0" borderId="0" applyNumberFormat="0" applyFill="0" applyBorder="0" applyAlignment="0" applyProtection="0">
      <alignment vertical="center"/>
    </xf>
    <xf numFmtId="0" fontId="64" fillId="4" borderId="20" applyNumberFormat="0" applyAlignment="0" applyProtection="0">
      <alignment vertical="center"/>
    </xf>
    <xf numFmtId="0" fontId="65" fillId="5" borderId="21" applyNumberFormat="0" applyAlignment="0" applyProtection="0">
      <alignment vertical="center"/>
    </xf>
    <xf numFmtId="0" fontId="66" fillId="5" borderId="20" applyNumberFormat="0" applyAlignment="0" applyProtection="0">
      <alignment vertical="center"/>
    </xf>
    <xf numFmtId="0" fontId="67" fillId="6" borderId="22" applyNumberFormat="0" applyAlignment="0" applyProtection="0">
      <alignment vertical="center"/>
    </xf>
    <xf numFmtId="0" fontId="68" fillId="0" borderId="23" applyNumberFormat="0" applyFill="0" applyAlignment="0" applyProtection="0">
      <alignment vertical="center"/>
    </xf>
    <xf numFmtId="0" fontId="69" fillId="0" borderId="24" applyNumberFormat="0" applyFill="0" applyAlignment="0" applyProtection="0">
      <alignment vertical="center"/>
    </xf>
    <xf numFmtId="0" fontId="70" fillId="7" borderId="0" applyNumberFormat="0" applyBorder="0" applyAlignment="0" applyProtection="0">
      <alignment vertical="center"/>
    </xf>
    <xf numFmtId="0" fontId="71" fillId="8" borderId="0" applyNumberFormat="0" applyBorder="0" applyAlignment="0" applyProtection="0">
      <alignment vertical="center"/>
    </xf>
    <xf numFmtId="0" fontId="72" fillId="9" borderId="0" applyNumberFormat="0" applyBorder="0" applyAlignment="0" applyProtection="0">
      <alignment vertical="center"/>
    </xf>
    <xf numFmtId="0" fontId="73" fillId="10" borderId="0" applyNumberFormat="0" applyBorder="0" applyAlignment="0" applyProtection="0">
      <alignment vertical="center"/>
    </xf>
    <xf numFmtId="0" fontId="74" fillId="11" borderId="0" applyNumberFormat="0" applyBorder="0" applyAlignment="0" applyProtection="0">
      <alignment vertical="center"/>
    </xf>
    <xf numFmtId="0" fontId="74" fillId="12" borderId="0" applyNumberFormat="0" applyBorder="0" applyAlignment="0" applyProtection="0">
      <alignment vertical="center"/>
    </xf>
    <xf numFmtId="0" fontId="73" fillId="13" borderId="0" applyNumberFormat="0" applyBorder="0" applyAlignment="0" applyProtection="0">
      <alignment vertical="center"/>
    </xf>
    <xf numFmtId="0" fontId="73" fillId="14" borderId="0" applyNumberFormat="0" applyBorder="0" applyAlignment="0" applyProtection="0">
      <alignment vertical="center"/>
    </xf>
    <xf numFmtId="0" fontId="74" fillId="15" borderId="0" applyNumberFormat="0" applyBorder="0" applyAlignment="0" applyProtection="0">
      <alignment vertical="center"/>
    </xf>
    <xf numFmtId="0" fontId="74" fillId="16" borderId="0" applyNumberFormat="0" applyBorder="0" applyAlignment="0" applyProtection="0">
      <alignment vertical="center"/>
    </xf>
    <xf numFmtId="0" fontId="73" fillId="17" borderId="0" applyNumberFormat="0" applyBorder="0" applyAlignment="0" applyProtection="0">
      <alignment vertical="center"/>
    </xf>
    <xf numFmtId="0" fontId="73" fillId="18" borderId="0" applyNumberFormat="0" applyBorder="0" applyAlignment="0" applyProtection="0">
      <alignment vertical="center"/>
    </xf>
    <xf numFmtId="0" fontId="74" fillId="19" borderId="0" applyNumberFormat="0" applyBorder="0" applyAlignment="0" applyProtection="0">
      <alignment vertical="center"/>
    </xf>
    <xf numFmtId="0" fontId="74" fillId="20" borderId="0" applyNumberFormat="0" applyBorder="0" applyAlignment="0" applyProtection="0">
      <alignment vertical="center"/>
    </xf>
    <xf numFmtId="0" fontId="73" fillId="21" borderId="0" applyNumberFormat="0" applyBorder="0" applyAlignment="0" applyProtection="0">
      <alignment vertical="center"/>
    </xf>
    <xf numFmtId="0" fontId="73" fillId="22" borderId="0" applyNumberFormat="0" applyBorder="0" applyAlignment="0" applyProtection="0">
      <alignment vertical="center"/>
    </xf>
    <xf numFmtId="0" fontId="74" fillId="23" borderId="0" applyNumberFormat="0" applyBorder="0" applyAlignment="0" applyProtection="0">
      <alignment vertical="center"/>
    </xf>
    <xf numFmtId="0" fontId="74" fillId="24" borderId="0" applyNumberFormat="0" applyBorder="0" applyAlignment="0" applyProtection="0">
      <alignment vertical="center"/>
    </xf>
    <xf numFmtId="0" fontId="73" fillId="25" borderId="0" applyNumberFormat="0" applyBorder="0" applyAlignment="0" applyProtection="0">
      <alignment vertical="center"/>
    </xf>
    <xf numFmtId="0" fontId="73" fillId="26" borderId="0" applyNumberFormat="0" applyBorder="0" applyAlignment="0" applyProtection="0">
      <alignment vertical="center"/>
    </xf>
    <xf numFmtId="0" fontId="74" fillId="27" borderId="0" applyNumberFormat="0" applyBorder="0" applyAlignment="0" applyProtection="0">
      <alignment vertical="center"/>
    </xf>
    <xf numFmtId="0" fontId="74" fillId="28" borderId="0" applyNumberFormat="0" applyBorder="0" applyAlignment="0" applyProtection="0">
      <alignment vertical="center"/>
    </xf>
    <xf numFmtId="0" fontId="73" fillId="29" borderId="0" applyNumberFormat="0" applyBorder="0" applyAlignment="0" applyProtection="0">
      <alignment vertical="center"/>
    </xf>
    <xf numFmtId="0" fontId="73" fillId="30" borderId="0" applyNumberFormat="0" applyBorder="0" applyAlignment="0" applyProtection="0">
      <alignment vertical="center"/>
    </xf>
    <xf numFmtId="0" fontId="74" fillId="31" borderId="0" applyNumberFormat="0" applyBorder="0" applyAlignment="0" applyProtection="0">
      <alignment vertical="center"/>
    </xf>
    <xf numFmtId="0" fontId="74" fillId="32" borderId="0" applyNumberFormat="0" applyBorder="0" applyAlignment="0" applyProtection="0">
      <alignment vertical="center"/>
    </xf>
    <xf numFmtId="0" fontId="73" fillId="33"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2" fillId="0" borderId="0">
      <alignment vertical="center"/>
    </xf>
    <xf numFmtId="0" fontId="11" fillId="0" borderId="0"/>
    <xf numFmtId="0" fontId="11" fillId="0" borderId="0"/>
    <xf numFmtId="0" fontId="12" fillId="0" borderId="0">
      <alignment vertical="center"/>
    </xf>
    <xf numFmtId="0" fontId="12" fillId="0" borderId="0"/>
    <xf numFmtId="0" fontId="75"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3" fillId="0" borderId="0"/>
    <xf numFmtId="0" fontId="76" fillId="0" borderId="0">
      <alignment vertical="center"/>
    </xf>
    <xf numFmtId="0" fontId="76"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6" fillId="0" borderId="0">
      <alignment vertical="center"/>
    </xf>
    <xf numFmtId="0" fontId="12" fillId="0" borderId="0">
      <alignment vertical="center"/>
    </xf>
    <xf numFmtId="0" fontId="12" fillId="0" borderId="0">
      <alignment vertical="center"/>
    </xf>
    <xf numFmtId="0" fontId="11" fillId="0" borderId="0"/>
    <xf numFmtId="0" fontId="12" fillId="0" borderId="0">
      <alignment vertical="center"/>
    </xf>
    <xf numFmtId="41" fontId="11" fillId="0" borderId="0" applyFont="0" applyFill="0" applyBorder="0" applyAlignment="0" applyProtection="0">
      <alignment vertical="center"/>
    </xf>
    <xf numFmtId="41" fontId="11" fillId="0" borderId="0" applyFont="0" applyFill="0" applyBorder="0" applyAlignment="0" applyProtection="0">
      <alignment vertical="center"/>
    </xf>
  </cellStyleXfs>
  <cellXfs count="403">
    <xf numFmtId="0" fontId="0" fillId="0" borderId="0" xfId="0">
      <alignment vertical="center"/>
    </xf>
    <xf numFmtId="176" fontId="1" fillId="0" borderId="0" xfId="55" applyNumberFormat="1" applyFont="1" applyFill="1" applyAlignment="1">
      <alignment horizontal="left" vertical="center"/>
    </xf>
    <xf numFmtId="176" fontId="1" fillId="0" borderId="0" xfId="55" applyNumberFormat="1" applyFont="1" applyFill="1" applyAlignment="1">
      <alignment horizontal="center" vertical="center"/>
    </xf>
    <xf numFmtId="0" fontId="0" fillId="0" borderId="0" xfId="0" applyAlignment="1"/>
    <xf numFmtId="0" fontId="2" fillId="0" borderId="0" xfId="55" applyFont="1" applyFill="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177"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1" fillId="0" borderId="0" xfId="0" applyFont="1" applyAlignment="1">
      <alignment horizontal="left" vertical="center"/>
    </xf>
    <xf numFmtId="179" fontId="1" fillId="0" borderId="0" xfId="0" applyNumberFormat="1" applyFont="1" applyAlignment="1">
      <alignment horizontal="left" vertical="center" wrapText="1"/>
    </xf>
    <xf numFmtId="0" fontId="2" fillId="0" borderId="0" xfId="82" applyNumberFormat="1" applyFont="1" applyBorder="1" applyAlignment="1">
      <alignment horizontal="center" vertical="center" shrinkToFit="1"/>
    </xf>
    <xf numFmtId="179" fontId="3" fillId="0" borderId="0" xfId="0" applyNumberFormat="1" applyFont="1" applyAlignment="1">
      <alignment horizontal="right" vertical="center" wrapText="1"/>
    </xf>
    <xf numFmtId="0" fontId="5" fillId="0" borderId="1" xfId="0" applyFont="1" applyBorder="1" applyAlignment="1">
      <alignment horizontal="center" vertical="center" wrapText="1"/>
    </xf>
    <xf numFmtId="179"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80" fontId="4" fillId="0" borderId="1" xfId="51" applyNumberFormat="1" applyFont="1" applyBorder="1" applyAlignment="1">
      <alignment horizontal="center" vertical="center" wrapText="1"/>
    </xf>
    <xf numFmtId="180" fontId="4" fillId="0" borderId="1" xfId="51" applyNumberFormat="1" applyFont="1" applyFill="1" applyBorder="1" applyAlignment="1">
      <alignment horizontal="center" vertical="center" wrapText="1"/>
    </xf>
    <xf numFmtId="180" fontId="4"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179" fontId="1" fillId="0" borderId="1" xfId="51" applyNumberFormat="1" applyFont="1" applyBorder="1" applyAlignment="1">
      <alignment horizontal="center" vertical="center" wrapText="1"/>
    </xf>
    <xf numFmtId="179" fontId="1" fillId="0" borderId="1" xfId="51" applyNumberFormat="1" applyFont="1" applyFill="1" applyBorder="1" applyAlignment="1">
      <alignment horizontal="center" vertical="center" wrapText="1"/>
    </xf>
    <xf numFmtId="17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76" fontId="1" fillId="0" borderId="1" xfId="0" applyNumberFormat="1" applyFont="1" applyFill="1" applyBorder="1" applyAlignment="1" applyProtection="1">
      <alignment vertical="center" wrapText="1"/>
      <protection locked="0"/>
    </xf>
    <xf numFmtId="179" fontId="7" fillId="0" borderId="1" xfId="51" applyNumberFormat="1" applyFont="1" applyFill="1" applyBorder="1" applyAlignment="1">
      <alignment horizontal="center" vertical="center" wrapText="1"/>
    </xf>
    <xf numFmtId="180" fontId="1" fillId="0" borderId="0" xfId="0" applyNumberFormat="1" applyFont="1" applyAlignment="1">
      <alignment horizontal="left" vertical="center" wrapText="1"/>
    </xf>
    <xf numFmtId="0" fontId="2" fillId="0" borderId="0" xfId="82" applyNumberFormat="1" applyFont="1" applyBorder="1" applyAlignment="1">
      <alignment horizontal="left" vertical="center" wrapText="1"/>
    </xf>
    <xf numFmtId="180" fontId="3" fillId="0" borderId="0" xfId="0" applyNumberFormat="1" applyFont="1" applyAlignment="1">
      <alignment horizontal="right" vertical="center" wrapText="1"/>
    </xf>
    <xf numFmtId="180" fontId="5" fillId="0" borderId="1" xfId="0" applyNumberFormat="1" applyFont="1" applyBorder="1" applyAlignment="1">
      <alignment horizontal="center" vertical="center" wrapText="1"/>
    </xf>
    <xf numFmtId="180" fontId="1" fillId="0" borderId="1" xfId="0" applyNumberFormat="1" applyFont="1" applyBorder="1" applyAlignment="1">
      <alignment horizontal="center" vertical="center" wrapText="1"/>
    </xf>
    <xf numFmtId="0" fontId="2" fillId="0" borderId="0" xfId="82" applyNumberFormat="1" applyFont="1" applyBorder="1" applyAlignment="1">
      <alignment horizontal="center" vertical="center" wrapText="1"/>
    </xf>
    <xf numFmtId="180" fontId="1" fillId="0" borderId="0" xfId="0" applyNumberFormat="1" applyFont="1" applyAlignment="1">
      <alignment horizontal="center" vertical="center" wrapText="1"/>
    </xf>
    <xf numFmtId="0" fontId="1" fillId="0" borderId="0" xfId="0" applyFont="1" applyFill="1" applyAlignment="1">
      <alignment horizontal="left" vertical="center"/>
    </xf>
    <xf numFmtId="179" fontId="1" fillId="0" borderId="0" xfId="0" applyNumberFormat="1" applyFont="1" applyFill="1" applyAlignment="1">
      <alignment horizontal="left" vertical="center" wrapText="1"/>
    </xf>
    <xf numFmtId="0" fontId="2" fillId="0" borderId="0" xfId="82" applyNumberFormat="1" applyFont="1" applyFill="1" applyBorder="1" applyAlignment="1">
      <alignment horizontal="center" vertical="center" shrinkToFit="1"/>
    </xf>
    <xf numFmtId="179" fontId="3" fillId="0" borderId="0" xfId="0" applyNumberFormat="1" applyFont="1" applyFill="1" applyAlignment="1">
      <alignment horizontal="right" vertical="center" wrapText="1"/>
    </xf>
    <xf numFmtId="0" fontId="5" fillId="0" borderId="1"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0" fontId="0" fillId="2" borderId="0" xfId="0" applyFill="1">
      <alignment vertical="center"/>
    </xf>
    <xf numFmtId="0" fontId="1" fillId="2" borderId="0" xfId="0" applyFont="1" applyFill="1" applyAlignment="1">
      <alignment horizontal="left" vertical="center"/>
    </xf>
    <xf numFmtId="0" fontId="0" fillId="2" borderId="0" xfId="0" applyFill="1" applyAlignment="1"/>
    <xf numFmtId="179" fontId="1" fillId="2" borderId="0" xfId="0" applyNumberFormat="1" applyFont="1" applyFill="1" applyAlignment="1">
      <alignment horizontal="left" vertical="center" wrapText="1"/>
    </xf>
    <xf numFmtId="0" fontId="2" fillId="2" borderId="0" xfId="82" applyNumberFormat="1" applyFont="1" applyFill="1" applyBorder="1" applyAlignment="1">
      <alignment horizontal="center" vertical="center" wrapText="1"/>
    </xf>
    <xf numFmtId="0" fontId="3" fillId="2" borderId="0" xfId="0" applyFont="1" applyFill="1" applyAlignment="1">
      <alignment horizontal="righ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79" fontId="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79" fontId="1" fillId="2" borderId="1" xfId="0" applyNumberFormat="1" applyFont="1" applyFill="1" applyBorder="1" applyAlignment="1">
      <alignment horizontal="center" vertical="center" wrapText="1"/>
    </xf>
    <xf numFmtId="0" fontId="8" fillId="0" borderId="0" xfId="60" applyFont="1" applyFill="1" applyAlignment="1">
      <alignment vertical="center"/>
    </xf>
    <xf numFmtId="0" fontId="9" fillId="0" borderId="0" xfId="60" applyFont="1" applyFill="1" applyAlignment="1">
      <alignment vertical="center"/>
    </xf>
    <xf numFmtId="0" fontId="10" fillId="0" borderId="0" xfId="60" applyFont="1" applyFill="1" applyAlignment="1">
      <alignment vertical="center"/>
    </xf>
    <xf numFmtId="0" fontId="11" fillId="0" borderId="0" xfId="60" applyFont="1" applyFill="1" applyAlignment="1">
      <alignment vertical="center"/>
    </xf>
    <xf numFmtId="0" fontId="12" fillId="0" borderId="0" xfId="60" applyFont="1" applyFill="1" applyAlignment="1">
      <alignment vertical="center"/>
    </xf>
    <xf numFmtId="0" fontId="13" fillId="0" borderId="0" xfId="60" applyFont="1" applyFill="1" applyAlignment="1">
      <alignment horizontal="center" vertical="center"/>
    </xf>
    <xf numFmtId="0" fontId="14" fillId="0" borderId="0" xfId="60" applyFont="1" applyFill="1" applyAlignment="1">
      <alignment horizontal="center" vertical="center"/>
    </xf>
    <xf numFmtId="0" fontId="15" fillId="0" borderId="2" xfId="60" applyFont="1" applyFill="1" applyBorder="1" applyAlignment="1">
      <alignment horizontal="right" vertical="center"/>
    </xf>
    <xf numFmtId="0" fontId="16" fillId="0" borderId="3" xfId="60" applyFont="1" applyFill="1" applyBorder="1" applyAlignment="1">
      <alignment horizontal="center" vertical="center"/>
    </xf>
    <xf numFmtId="0" fontId="8" fillId="0" borderId="1" xfId="60" applyFont="1" applyFill="1" applyBorder="1" applyAlignment="1">
      <alignment horizontal="center" vertical="center" wrapText="1"/>
    </xf>
    <xf numFmtId="0" fontId="8" fillId="0" borderId="1" xfId="60" applyFont="1" applyFill="1" applyBorder="1" applyAlignment="1">
      <alignment horizontal="center" vertical="center"/>
    </xf>
    <xf numFmtId="0" fontId="16" fillId="0" borderId="4" xfId="60" applyFont="1" applyFill="1" applyBorder="1" applyAlignment="1">
      <alignment horizontal="center" vertical="center"/>
    </xf>
    <xf numFmtId="0" fontId="17" fillId="0" borderId="3" xfId="60" applyFont="1" applyFill="1" applyBorder="1" applyAlignment="1">
      <alignment horizontal="center" vertical="center" shrinkToFit="1"/>
    </xf>
    <xf numFmtId="3" fontId="17" fillId="0" borderId="0" xfId="60" applyNumberFormat="1" applyFont="1" applyFill="1" applyBorder="1" applyAlignment="1">
      <alignment horizontal="center" vertical="center" shrinkToFit="1"/>
    </xf>
    <xf numFmtId="3" fontId="17" fillId="0" borderId="4" xfId="60" applyNumberFormat="1" applyFont="1" applyFill="1" applyBorder="1" applyAlignment="1">
      <alignment horizontal="center" vertical="center" shrinkToFit="1"/>
    </xf>
    <xf numFmtId="10" fontId="17" fillId="0" borderId="4" xfId="60" applyNumberFormat="1" applyFont="1" applyFill="1" applyBorder="1" applyAlignment="1">
      <alignment vertical="center" shrinkToFit="1"/>
    </xf>
    <xf numFmtId="0" fontId="17" fillId="0" borderId="5" xfId="60" applyFont="1" applyFill="1" applyBorder="1" applyAlignment="1">
      <alignment vertical="center" wrapText="1"/>
    </xf>
    <xf numFmtId="3" fontId="17" fillId="0" borderId="5" xfId="69" applyNumberFormat="1" applyFont="1" applyFill="1" applyBorder="1" applyAlignment="1" applyProtection="1">
      <alignment horizontal="center" vertical="center" shrinkToFit="1"/>
    </xf>
    <xf numFmtId="3" fontId="17" fillId="0" borderId="5" xfId="60" applyNumberFormat="1" applyFont="1" applyFill="1" applyBorder="1" applyAlignment="1">
      <alignment horizontal="center" vertical="center" shrinkToFit="1"/>
    </xf>
    <xf numFmtId="0" fontId="18" fillId="0" borderId="4" xfId="60" applyFont="1" applyFill="1" applyBorder="1" applyAlignment="1">
      <alignment vertical="center" wrapText="1"/>
    </xf>
    <xf numFmtId="3" fontId="18" fillId="0" borderId="4" xfId="69" applyNumberFormat="1" applyFont="1" applyFill="1" applyBorder="1" applyAlignment="1" applyProtection="1">
      <alignment horizontal="center" vertical="center" shrinkToFit="1"/>
    </xf>
    <xf numFmtId="3" fontId="18" fillId="0" borderId="4" xfId="60" applyNumberFormat="1" applyFont="1" applyFill="1" applyBorder="1" applyAlignment="1">
      <alignment horizontal="center" vertical="center" shrinkToFit="1"/>
    </xf>
    <xf numFmtId="10" fontId="18" fillId="0" borderId="0" xfId="60" applyNumberFormat="1" applyFont="1" applyFill="1" applyBorder="1" applyAlignment="1">
      <alignment vertical="center" shrinkToFit="1"/>
    </xf>
    <xf numFmtId="10" fontId="18" fillId="0" borderId="4" xfId="60" applyNumberFormat="1" applyFont="1" applyFill="1" applyBorder="1" applyAlignment="1">
      <alignment vertical="center" shrinkToFit="1"/>
    </xf>
    <xf numFmtId="0" fontId="17" fillId="0" borderId="4" xfId="60" applyFont="1" applyFill="1" applyBorder="1" applyAlignment="1">
      <alignment vertical="center" wrapText="1"/>
    </xf>
    <xf numFmtId="3" fontId="17" fillId="0" borderId="4" xfId="69" applyNumberFormat="1" applyFont="1" applyFill="1" applyBorder="1" applyAlignment="1" applyProtection="1">
      <alignment horizontal="center" vertical="center" shrinkToFit="1"/>
    </xf>
    <xf numFmtId="10" fontId="17" fillId="0" borderId="0" xfId="60" applyNumberFormat="1" applyFont="1" applyFill="1" applyBorder="1" applyAlignment="1">
      <alignment vertical="center" shrinkToFit="1"/>
    </xf>
    <xf numFmtId="0" fontId="18" fillId="0" borderId="6" xfId="60" applyFont="1" applyFill="1" applyBorder="1" applyAlignment="1">
      <alignment vertical="center" wrapText="1"/>
    </xf>
    <xf numFmtId="3" fontId="18" fillId="0" borderId="6" xfId="69" applyNumberFormat="1" applyFont="1" applyFill="1" applyBorder="1" applyAlignment="1" applyProtection="1">
      <alignment horizontal="center" vertical="center" shrinkToFit="1"/>
    </xf>
    <xf numFmtId="3" fontId="18" fillId="0" borderId="6" xfId="60" applyNumberFormat="1" applyFont="1" applyFill="1" applyBorder="1" applyAlignment="1">
      <alignment horizontal="center" vertical="center" shrinkToFit="1"/>
    </xf>
    <xf numFmtId="10" fontId="18" fillId="0" borderId="2" xfId="60" applyNumberFormat="1" applyFont="1" applyFill="1" applyBorder="1" applyAlignment="1">
      <alignment vertical="center" shrinkToFit="1"/>
    </xf>
    <xf numFmtId="10" fontId="18" fillId="0" borderId="6" xfId="60" applyNumberFormat="1" applyFont="1" applyFill="1" applyBorder="1" applyAlignment="1">
      <alignment vertical="center" shrinkToFit="1"/>
    </xf>
    <xf numFmtId="0" fontId="19" fillId="0" borderId="0" xfId="60" applyFont="1" applyFill="1" applyAlignment="1">
      <alignment vertical="center"/>
    </xf>
    <xf numFmtId="0" fontId="20" fillId="0" borderId="0" xfId="60" applyFont="1" applyFill="1" applyAlignment="1">
      <alignment vertical="center"/>
    </xf>
    <xf numFmtId="0" fontId="21" fillId="0" borderId="0" xfId="60" applyFont="1" applyFill="1" applyAlignment="1">
      <alignment horizontal="left" vertical="center"/>
    </xf>
    <xf numFmtId="0" fontId="17" fillId="0" borderId="7" xfId="60" applyFont="1" applyFill="1" applyBorder="1" applyAlignment="1">
      <alignment horizontal="center" vertical="center"/>
    </xf>
    <xf numFmtId="181" fontId="17" fillId="0" borderId="4" xfId="60" applyNumberFormat="1" applyFont="1" applyFill="1" applyBorder="1" applyAlignment="1">
      <alignment horizontal="center" vertical="center"/>
    </xf>
    <xf numFmtId="10" fontId="17" fillId="0" borderId="0" xfId="60" applyNumberFormat="1" applyFont="1" applyFill="1" applyBorder="1" applyAlignment="1">
      <alignment horizontal="center" vertical="center" shrinkToFit="1"/>
    </xf>
    <xf numFmtId="10" fontId="17" fillId="0" borderId="4" xfId="60" applyNumberFormat="1" applyFont="1" applyFill="1" applyBorder="1" applyAlignment="1">
      <alignment horizontal="center" vertical="center" shrinkToFit="1"/>
    </xf>
    <xf numFmtId="181" fontId="17" fillId="0" borderId="4" xfId="69" applyNumberFormat="1" applyFont="1" applyFill="1" applyBorder="1" applyAlignment="1" applyProtection="1">
      <alignment horizontal="center" vertical="center" shrinkToFit="1"/>
    </xf>
    <xf numFmtId="0" fontId="18" fillId="0" borderId="4" xfId="60" applyFont="1" applyFill="1" applyBorder="1" applyAlignment="1">
      <alignment vertical="center"/>
    </xf>
    <xf numFmtId="181" fontId="18" fillId="0" borderId="4" xfId="69" applyNumberFormat="1" applyFont="1" applyFill="1" applyBorder="1" applyAlignment="1" applyProtection="1">
      <alignment horizontal="center" vertical="center" shrinkToFit="1"/>
    </xf>
    <xf numFmtId="181" fontId="18" fillId="0" borderId="4" xfId="60" applyNumberFormat="1" applyFont="1" applyFill="1" applyBorder="1" applyAlignment="1">
      <alignment horizontal="center" vertical="center"/>
    </xf>
    <xf numFmtId="10" fontId="18" fillId="0" borderId="0" xfId="60" applyNumberFormat="1" applyFont="1" applyFill="1" applyBorder="1" applyAlignment="1">
      <alignment horizontal="center" vertical="center"/>
    </xf>
    <xf numFmtId="10" fontId="18" fillId="0" borderId="4" xfId="60" applyNumberFormat="1" applyFont="1" applyFill="1" applyBorder="1" applyAlignment="1">
      <alignment horizontal="center" vertical="center" shrinkToFit="1"/>
    </xf>
    <xf numFmtId="10" fontId="17" fillId="0" borderId="0" xfId="60" applyNumberFormat="1" applyFont="1" applyFill="1" applyBorder="1" applyAlignment="1">
      <alignment horizontal="center" vertical="center"/>
    </xf>
    <xf numFmtId="0" fontId="22" fillId="0" borderId="0" xfId="60" applyFont="1" applyFill="1" applyAlignment="1">
      <alignment vertical="center"/>
    </xf>
    <xf numFmtId="0" fontId="17" fillId="0" borderId="6" xfId="60" applyFont="1" applyFill="1" applyBorder="1" applyAlignment="1">
      <alignment vertical="center"/>
    </xf>
    <xf numFmtId="0" fontId="18" fillId="0" borderId="2" xfId="60" applyFont="1" applyFill="1" applyBorder="1" applyAlignment="1">
      <alignment vertical="center"/>
    </xf>
    <xf numFmtId="0" fontId="18" fillId="0" borderId="6" xfId="60" applyFont="1" applyFill="1" applyBorder="1" applyAlignment="1">
      <alignment vertical="center"/>
    </xf>
    <xf numFmtId="0" fontId="23" fillId="0" borderId="6" xfId="60" applyFont="1" applyFill="1" applyBorder="1" applyAlignment="1">
      <alignment horizontal="center" vertical="center" wrapText="1"/>
    </xf>
    <xf numFmtId="0" fontId="24" fillId="0" borderId="0" xfId="60" applyFont="1" applyFill="1" applyAlignment="1">
      <alignment vertical="center" wrapText="1"/>
    </xf>
    <xf numFmtId="0" fontId="15" fillId="0" borderId="2" xfId="60" applyFont="1" applyFill="1" applyBorder="1" applyAlignment="1">
      <alignment vertical="center"/>
    </xf>
    <xf numFmtId="0" fontId="8" fillId="0" borderId="3" xfId="60" applyFont="1" applyFill="1" applyBorder="1" applyAlignment="1">
      <alignment horizontal="center" vertical="center"/>
    </xf>
    <xf numFmtId="0" fontId="8" fillId="0" borderId="3" xfId="60" applyFont="1" applyFill="1" applyBorder="1" applyAlignment="1">
      <alignment horizontal="center" vertical="center" wrapText="1"/>
    </xf>
    <xf numFmtId="0" fontId="8" fillId="0" borderId="6" xfId="60" applyFont="1" applyFill="1" applyBorder="1" applyAlignment="1">
      <alignment horizontal="center" vertical="center"/>
    </xf>
    <xf numFmtId="0" fontId="8" fillId="0" borderId="6" xfId="60" applyFont="1" applyFill="1" applyBorder="1" applyAlignment="1">
      <alignment horizontal="center" vertical="center" wrapText="1"/>
    </xf>
    <xf numFmtId="0" fontId="17" fillId="0" borderId="3" xfId="60" applyFont="1" applyFill="1" applyBorder="1" applyAlignment="1">
      <alignment horizontal="left" vertical="center" shrinkToFit="1"/>
    </xf>
    <xf numFmtId="3" fontId="17" fillId="0" borderId="0" xfId="60" applyNumberFormat="1" applyFont="1" applyFill="1" applyBorder="1" applyAlignment="1">
      <alignment horizontal="center" vertical="center"/>
    </xf>
    <xf numFmtId="10" fontId="17" fillId="0" borderId="4" xfId="60" applyNumberFormat="1" applyFont="1" applyFill="1" applyBorder="1" applyAlignment="1">
      <alignment horizontal="center" vertical="center"/>
    </xf>
    <xf numFmtId="3" fontId="18" fillId="0" borderId="0" xfId="60" applyNumberFormat="1" applyFont="1" applyFill="1" applyBorder="1" applyAlignment="1">
      <alignment horizontal="center" vertical="center"/>
    </xf>
    <xf numFmtId="10" fontId="18" fillId="0" borderId="4" xfId="60" applyNumberFormat="1" applyFont="1" applyFill="1" applyBorder="1" applyAlignment="1">
      <alignment horizontal="center" vertical="center"/>
    </xf>
    <xf numFmtId="0" fontId="17" fillId="0" borderId="4" xfId="60" applyFont="1" applyFill="1" applyBorder="1" applyAlignment="1">
      <alignment horizontal="left" vertical="center"/>
    </xf>
    <xf numFmtId="0" fontId="17" fillId="0" borderId="4" xfId="60" applyFont="1" applyFill="1" applyBorder="1" applyAlignment="1">
      <alignment horizontal="left" vertical="center" shrinkToFit="1"/>
    </xf>
    <xf numFmtId="0" fontId="25" fillId="0" borderId="6" xfId="60" applyFont="1" applyFill="1" applyBorder="1" applyAlignment="1">
      <alignment horizontal="center" vertical="center"/>
    </xf>
    <xf numFmtId="0" fontId="17" fillId="0" borderId="2" xfId="60" applyFont="1" applyFill="1" applyBorder="1" applyAlignment="1">
      <alignment horizontal="center" vertical="center"/>
    </xf>
    <xf numFmtId="0" fontId="17" fillId="0" borderId="6" xfId="60" applyFont="1" applyFill="1" applyBorder="1" applyAlignment="1">
      <alignment horizontal="center" vertical="center"/>
    </xf>
    <xf numFmtId="0" fontId="12" fillId="0" borderId="0" xfId="0" applyFont="1" applyFill="1" applyBorder="1" applyAlignment="1"/>
    <xf numFmtId="0" fontId="1" fillId="2" borderId="0" xfId="80" applyFont="1" applyFill="1" applyBorder="1" applyAlignment="1">
      <alignment horizontal="left" vertical="center"/>
    </xf>
    <xf numFmtId="0" fontId="1" fillId="2" borderId="0" xfId="54" applyFont="1" applyFill="1" applyBorder="1" applyAlignment="1">
      <alignment horizontal="left" vertical="center"/>
    </xf>
    <xf numFmtId="0" fontId="26" fillId="2" borderId="0" xfId="80" applyFont="1" applyFill="1" applyBorder="1" applyAlignment="1">
      <alignment horizontal="center" vertical="center" wrapText="1" shrinkToFit="1"/>
    </xf>
    <xf numFmtId="0" fontId="2" fillId="2" borderId="0" xfId="54" applyFont="1" applyFill="1" applyBorder="1" applyAlignment="1">
      <alignment vertical="center"/>
    </xf>
    <xf numFmtId="0" fontId="3" fillId="2" borderId="0" xfId="80" applyFont="1" applyFill="1" applyBorder="1" applyAlignment="1">
      <alignment horizontal="right" vertical="center"/>
    </xf>
    <xf numFmtId="176" fontId="3" fillId="2" borderId="0" xfId="80" applyNumberFormat="1" applyFont="1" applyFill="1" applyBorder="1" applyAlignment="1">
      <alignment horizontal="right" vertical="center"/>
    </xf>
    <xf numFmtId="0" fontId="3" fillId="2" borderId="0" xfId="54" applyFont="1" applyFill="1" applyBorder="1" applyAlignment="1">
      <alignment horizontal="right" vertical="center"/>
    </xf>
    <xf numFmtId="0" fontId="27" fillId="2" borderId="1" xfId="54" applyFont="1" applyFill="1" applyBorder="1" applyAlignment="1">
      <alignment horizontal="center" vertical="center" wrapText="1"/>
    </xf>
    <xf numFmtId="0" fontId="5" fillId="2" borderId="1" xfId="79" applyNumberFormat="1" applyFont="1" applyFill="1" applyBorder="1" applyAlignment="1" applyProtection="1">
      <alignment horizontal="center" vertical="center" wrapText="1" shrinkToFit="1"/>
      <protection locked="0"/>
    </xf>
    <xf numFmtId="176" fontId="28" fillId="2" borderId="1" xfId="80" applyNumberFormat="1" applyFont="1" applyFill="1" applyBorder="1" applyAlignment="1">
      <alignment horizontal="center" vertical="center"/>
    </xf>
    <xf numFmtId="0" fontId="5" fillId="2" borderId="8" xfId="54" applyFont="1" applyFill="1" applyBorder="1" applyAlignment="1">
      <alignment horizontal="center" vertical="center" wrapText="1"/>
    </xf>
    <xf numFmtId="0" fontId="5" fillId="2" borderId="1" xfId="54" applyFont="1" applyFill="1" applyBorder="1" applyAlignment="1">
      <alignment horizontal="center" vertical="center" wrapText="1"/>
    </xf>
    <xf numFmtId="0" fontId="5" fillId="2" borderId="0" xfId="54" applyFont="1" applyFill="1" applyBorder="1" applyAlignment="1">
      <alignment horizontal="center" vertical="center" wrapText="1"/>
    </xf>
    <xf numFmtId="0" fontId="29" fillId="2" borderId="4" xfId="56" applyFont="1" applyFill="1" applyBorder="1" applyAlignment="1" applyProtection="1">
      <alignment horizontal="center" vertical="center" wrapText="1"/>
      <protection locked="0"/>
    </xf>
    <xf numFmtId="176" fontId="7" fillId="2" borderId="4" xfId="54" applyNumberFormat="1" applyFont="1" applyFill="1" applyBorder="1" applyAlignment="1">
      <alignment horizontal="center" vertical="center" wrapText="1"/>
    </xf>
    <xf numFmtId="0" fontId="4" fillId="2" borderId="0" xfId="54" applyFont="1" applyFill="1" applyBorder="1" applyAlignment="1">
      <alignment vertical="center"/>
    </xf>
    <xf numFmtId="0" fontId="30" fillId="2" borderId="6" xfId="56" applyFont="1" applyFill="1" applyBorder="1" applyAlignment="1" applyProtection="1">
      <alignment horizontal="center" vertical="center" wrapText="1"/>
      <protection locked="0"/>
    </xf>
    <xf numFmtId="176" fontId="31" fillId="2" borderId="6" xfId="54" applyNumberFormat="1" applyFont="1" applyFill="1" applyBorder="1" applyAlignment="1">
      <alignment horizontal="center" vertical="center" wrapText="1"/>
    </xf>
    <xf numFmtId="0" fontId="4" fillId="0" borderId="0" xfId="79" applyFont="1" applyFill="1" applyAlignment="1" applyProtection="1">
      <alignment vertical="center"/>
      <protection locked="0"/>
    </xf>
    <xf numFmtId="0" fontId="1" fillId="2" borderId="9" xfId="54" applyFont="1" applyFill="1" applyBorder="1" applyAlignment="1">
      <alignment horizontal="center" vertical="center"/>
    </xf>
    <xf numFmtId="0" fontId="1" fillId="2" borderId="0" xfId="54" applyFont="1" applyFill="1" applyBorder="1" applyAlignment="1">
      <alignment vertical="center"/>
    </xf>
    <xf numFmtId="0" fontId="1" fillId="2" borderId="0" xfId="54" applyFont="1" applyFill="1" applyBorder="1" applyAlignment="1">
      <alignment horizontal="center" vertical="center"/>
    </xf>
    <xf numFmtId="0" fontId="1" fillId="0" borderId="0" xfId="54" applyFont="1" applyBorder="1" applyAlignment="1">
      <alignment horizontal="center" vertical="center"/>
    </xf>
    <xf numFmtId="0" fontId="0" fillId="0" borderId="0" xfId="0" applyFont="1">
      <alignment vertical="center"/>
    </xf>
    <xf numFmtId="0" fontId="31" fillId="0" borderId="0" xfId="0" applyFont="1">
      <alignment vertical="center"/>
    </xf>
    <xf numFmtId="0" fontId="11" fillId="0" borderId="0" xfId="0" applyFont="1" applyFill="1" applyBorder="1" applyAlignment="1"/>
    <xf numFmtId="0" fontId="11" fillId="0" borderId="0" xfId="0" applyFont="1" applyFill="1" applyBorder="1" applyAlignment="1">
      <alignment horizontal="center"/>
    </xf>
    <xf numFmtId="0" fontId="8" fillId="0" borderId="2" xfId="60" applyFont="1" applyFill="1" applyBorder="1" applyAlignment="1">
      <alignment horizontal="right" vertical="center"/>
    </xf>
    <xf numFmtId="0" fontId="8" fillId="0" borderId="10" xfId="60" applyFont="1" applyFill="1" applyBorder="1" applyAlignment="1">
      <alignment horizontal="center" vertical="center"/>
    </xf>
    <xf numFmtId="0" fontId="8" fillId="0" borderId="8" xfId="60" applyFont="1" applyFill="1" applyBorder="1" applyAlignment="1">
      <alignment horizontal="center" vertical="center"/>
    </xf>
    <xf numFmtId="0" fontId="5" fillId="0" borderId="1" xfId="60" applyFont="1" applyFill="1" applyBorder="1" applyAlignment="1">
      <alignment horizontal="center" vertical="center" wrapText="1"/>
    </xf>
    <xf numFmtId="0" fontId="25" fillId="0" borderId="3" xfId="0" applyFont="1" applyFill="1" applyBorder="1" applyAlignment="1">
      <alignment horizontal="left" vertical="center" shrinkToFit="1"/>
    </xf>
    <xf numFmtId="176" fontId="32" fillId="0" borderId="3" xfId="0" applyNumberFormat="1" applyFont="1" applyFill="1" applyBorder="1" applyAlignment="1">
      <alignment horizontal="right" vertical="center"/>
    </xf>
    <xf numFmtId="180" fontId="32" fillId="0" borderId="3" xfId="0" applyNumberFormat="1" applyFont="1" applyFill="1" applyBorder="1" applyAlignment="1">
      <alignment horizontal="center" vertical="center"/>
    </xf>
    <xf numFmtId="0" fontId="1" fillId="0" borderId="0" xfId="0" applyFont="1" applyFill="1" applyBorder="1" applyAlignment="1"/>
    <xf numFmtId="0" fontId="32" fillId="0" borderId="4" xfId="0" applyFont="1" applyFill="1" applyBorder="1" applyAlignment="1">
      <alignment horizontal="left" vertical="center" shrinkToFit="1"/>
    </xf>
    <xf numFmtId="176" fontId="32" fillId="0" borderId="4" xfId="0" applyNumberFormat="1" applyFont="1" applyFill="1" applyBorder="1" applyAlignment="1">
      <alignment horizontal="right" vertical="center"/>
    </xf>
    <xf numFmtId="180" fontId="32" fillId="0" borderId="4" xfId="0" applyNumberFormat="1" applyFont="1" applyFill="1" applyBorder="1" applyAlignment="1">
      <alignment horizontal="center" vertical="center"/>
    </xf>
    <xf numFmtId="0" fontId="25" fillId="0" borderId="4" xfId="0" applyFont="1" applyFill="1" applyBorder="1" applyAlignment="1">
      <alignment horizontal="left" vertical="center" shrinkToFit="1"/>
    </xf>
    <xf numFmtId="10" fontId="32" fillId="0" borderId="4" xfId="0" applyNumberFormat="1" applyFont="1" applyFill="1" applyBorder="1" applyAlignment="1">
      <alignment horizontal="center" vertical="center"/>
    </xf>
    <xf numFmtId="0" fontId="4" fillId="0" borderId="0" xfId="0" applyFont="1" applyFill="1" applyBorder="1" applyAlignment="1"/>
    <xf numFmtId="0" fontId="25" fillId="0" borderId="4" xfId="0" applyFont="1" applyFill="1" applyBorder="1" applyAlignment="1">
      <alignment horizontal="center" vertical="center" shrinkToFit="1"/>
    </xf>
    <xf numFmtId="176" fontId="25" fillId="0" borderId="11" xfId="0" applyNumberFormat="1" applyFont="1" applyFill="1" applyBorder="1" applyAlignment="1">
      <alignment horizontal="right" vertical="center"/>
    </xf>
    <xf numFmtId="176" fontId="32" fillId="0" borderId="11" xfId="0" applyNumberFormat="1" applyFont="1" applyFill="1" applyBorder="1" applyAlignment="1">
      <alignment horizontal="right" vertical="center"/>
    </xf>
    <xf numFmtId="0" fontId="25" fillId="0" borderId="6" xfId="0" applyFont="1" applyFill="1" applyBorder="1" applyAlignment="1">
      <alignment horizontal="center" vertical="center" shrinkToFit="1"/>
    </xf>
    <xf numFmtId="176" fontId="25" fillId="0" borderId="12" xfId="0" applyNumberFormat="1" applyFont="1" applyFill="1" applyBorder="1" applyAlignment="1">
      <alignment horizontal="right" vertical="center"/>
    </xf>
    <xf numFmtId="10" fontId="25" fillId="0" borderId="6" xfId="0" applyNumberFormat="1" applyFont="1" applyFill="1" applyBorder="1" applyAlignment="1">
      <alignment horizontal="center" vertical="center"/>
    </xf>
    <xf numFmtId="0" fontId="8" fillId="0" borderId="0" xfId="0" applyFont="1" applyFill="1" applyBorder="1" applyAlignment="1"/>
    <xf numFmtId="0" fontId="33" fillId="0" borderId="0" xfId="0" applyFont="1" applyFill="1" applyBorder="1" applyAlignment="1"/>
    <xf numFmtId="180" fontId="12" fillId="0" borderId="0" xfId="0" applyNumberFormat="1" applyFont="1" applyFill="1" applyBorder="1" applyAlignment="1">
      <alignment horizontal="right" vertical="center"/>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8" fillId="0" borderId="0" xfId="0" applyFont="1" applyFill="1" applyBorder="1" applyAlignment="1">
      <alignment horizontal="center" vertical="center" wrapText="1"/>
    </xf>
    <xf numFmtId="176" fontId="25" fillId="0" borderId="4" xfId="0" applyNumberFormat="1" applyFont="1" applyFill="1" applyBorder="1" applyAlignment="1">
      <alignment horizontal="center" vertical="center"/>
    </xf>
    <xf numFmtId="10" fontId="25" fillId="0" borderId="5" xfId="0" applyNumberFormat="1" applyFont="1" applyFill="1" applyBorder="1" applyAlignment="1">
      <alignment horizontal="center" vertical="center"/>
    </xf>
    <xf numFmtId="10" fontId="4" fillId="0" borderId="4" xfId="0" applyNumberFormat="1" applyFont="1" applyFill="1" applyBorder="1" applyAlignment="1">
      <alignment horizontal="center" vertical="center"/>
    </xf>
    <xf numFmtId="176" fontId="35" fillId="0" borderId="4" xfId="0" applyNumberFormat="1" applyFont="1" applyFill="1" applyBorder="1" applyAlignment="1">
      <alignment horizontal="right" vertical="center"/>
    </xf>
    <xf numFmtId="176" fontId="32" fillId="0" borderId="4" xfId="0" applyNumberFormat="1" applyFont="1" applyFill="1" applyBorder="1" applyAlignment="1">
      <alignment horizontal="center" vertical="center"/>
    </xf>
    <xf numFmtId="10" fontId="32" fillId="0" borderId="5" xfId="0" applyNumberFormat="1" applyFont="1" applyFill="1" applyBorder="1" applyAlignment="1">
      <alignment horizontal="center" vertical="center"/>
    </xf>
    <xf numFmtId="10" fontId="1" fillId="0" borderId="4" xfId="0" applyNumberFormat="1" applyFont="1" applyFill="1" applyBorder="1" applyAlignment="1">
      <alignment horizontal="center" vertical="center"/>
    </xf>
    <xf numFmtId="0" fontId="25" fillId="0" borderId="4" xfId="0" applyFont="1" applyFill="1" applyBorder="1" applyAlignment="1">
      <alignment horizontal="center" vertical="center"/>
    </xf>
    <xf numFmtId="10" fontId="25" fillId="0" borderId="4" xfId="0" applyNumberFormat="1" applyFont="1" applyFill="1" applyBorder="1" applyAlignment="1">
      <alignment horizontal="center" vertical="center"/>
    </xf>
    <xf numFmtId="0" fontId="35" fillId="0" borderId="4" xfId="0" applyFont="1" applyFill="1" applyBorder="1" applyAlignment="1">
      <alignment horizontal="right" vertical="center"/>
    </xf>
    <xf numFmtId="0" fontId="32" fillId="0" borderId="4" xfId="0" applyFont="1" applyFill="1" applyBorder="1" applyAlignment="1">
      <alignment horizontal="center" vertical="center"/>
    </xf>
    <xf numFmtId="0" fontId="36" fillId="0" borderId="15" xfId="0" applyFont="1" applyFill="1" applyBorder="1" applyAlignment="1">
      <alignment horizontal="right" vertical="center"/>
    </xf>
    <xf numFmtId="176" fontId="25" fillId="0" borderId="6" xfId="0" applyNumberFormat="1" applyFont="1" applyFill="1" applyBorder="1" applyAlignment="1">
      <alignment horizontal="center" vertical="center"/>
    </xf>
    <xf numFmtId="10" fontId="1" fillId="0" borderId="6" xfId="0" applyNumberFormat="1" applyFont="1" applyFill="1" applyBorder="1" applyAlignment="1">
      <alignment horizontal="center" vertical="center"/>
    </xf>
    <xf numFmtId="0" fontId="37" fillId="0" borderId="0" xfId="0" applyFont="1" applyFill="1" applyBorder="1" applyAlignment="1">
      <alignment horizontal="left" vertical="center" wrapText="1"/>
    </xf>
    <xf numFmtId="0" fontId="7" fillId="0" borderId="0" xfId="0" applyFont="1" applyAlignment="1">
      <alignment horizontal="left" vertical="center"/>
    </xf>
    <xf numFmtId="0" fontId="0" fillId="0" borderId="0" xfId="0" applyAlignment="1">
      <alignment horizontal="left" vertical="center"/>
    </xf>
    <xf numFmtId="0" fontId="38" fillId="0" borderId="0" xfId="0" applyFont="1" applyFill="1" applyAlignment="1">
      <alignment horizontal="center" vertical="center"/>
    </xf>
    <xf numFmtId="0" fontId="39" fillId="0" borderId="0" xfId="0" applyFont="1" applyFill="1" applyAlignment="1">
      <alignment horizontal="center" vertical="center"/>
    </xf>
    <xf numFmtId="0" fontId="39" fillId="2" borderId="0" xfId="0" applyFont="1" applyFill="1" applyAlignment="1">
      <alignment horizontal="center" vertical="center"/>
    </xf>
    <xf numFmtId="0" fontId="28" fillId="2" borderId="0" xfId="0" applyFont="1" applyFill="1" applyAlignment="1">
      <alignment horizontal="right" vertical="center"/>
    </xf>
    <xf numFmtId="0" fontId="34" fillId="0"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5" fillId="0" borderId="1" xfId="0" applyFont="1" applyFill="1" applyBorder="1" applyAlignment="1">
      <alignment horizontal="center" vertical="center"/>
    </xf>
    <xf numFmtId="182" fontId="1" fillId="2" borderId="1" xfId="0" applyNumberFormat="1" applyFont="1" applyFill="1" applyBorder="1" applyAlignment="1">
      <alignment horizontal="right" vertical="center"/>
    </xf>
    <xf numFmtId="183" fontId="1" fillId="2" borderId="1" xfId="0" applyNumberFormat="1" applyFont="1" applyFill="1" applyBorder="1" applyAlignment="1">
      <alignment horizontal="right" vertical="center"/>
    </xf>
    <xf numFmtId="2" fontId="5" fillId="2" borderId="1" xfId="0" applyNumberFormat="1" applyFont="1" applyFill="1" applyBorder="1" applyAlignment="1">
      <alignment horizontal="center" vertical="center"/>
    </xf>
    <xf numFmtId="180" fontId="5" fillId="0" borderId="1" xfId="0" applyNumberFormat="1" applyFont="1" applyFill="1" applyBorder="1" applyAlignment="1">
      <alignment horizontal="center" vertical="center" wrapText="1"/>
    </xf>
    <xf numFmtId="184" fontId="1" fillId="2" borderId="1" xfId="0" applyNumberFormat="1" applyFont="1" applyFill="1" applyBorder="1" applyAlignment="1">
      <alignment horizontal="right" vertical="center"/>
    </xf>
    <xf numFmtId="0" fontId="40" fillId="0" borderId="0" xfId="0" applyFont="1" applyFill="1" applyAlignment="1">
      <alignment horizontal="center" vertical="center"/>
    </xf>
    <xf numFmtId="0" fontId="40" fillId="2" borderId="0" xfId="0" applyFont="1" applyFill="1" applyAlignment="1">
      <alignment horizontal="center" vertical="center"/>
    </xf>
    <xf numFmtId="0" fontId="1" fillId="0" borderId="0" xfId="0" applyFont="1">
      <alignment vertical="center"/>
    </xf>
    <xf numFmtId="0" fontId="0" fillId="2" borderId="0" xfId="0" applyFill="1" applyAlignment="1">
      <alignment horizontal="right" vertical="center"/>
    </xf>
    <xf numFmtId="0" fontId="41" fillId="0" borderId="0" xfId="0" applyFont="1" applyBorder="1" applyAlignment="1">
      <alignment vertical="center"/>
    </xf>
    <xf numFmtId="0" fontId="0" fillId="2" borderId="0" xfId="0" applyFill="1" applyBorder="1" applyAlignment="1">
      <alignment horizontal="right" vertical="center"/>
    </xf>
    <xf numFmtId="0" fontId="34" fillId="0" borderId="10" xfId="0" applyFont="1" applyBorder="1" applyAlignment="1">
      <alignment horizontal="center" vertical="center"/>
    </xf>
    <xf numFmtId="3" fontId="34" fillId="2" borderId="1" xfId="0" applyNumberFormat="1" applyFont="1" applyFill="1" applyBorder="1" applyAlignment="1" applyProtection="1">
      <alignment horizontal="center" vertical="center"/>
    </xf>
    <xf numFmtId="0" fontId="32" fillId="0" borderId="1" xfId="60" applyFont="1" applyFill="1" applyBorder="1" applyAlignment="1">
      <alignment vertical="center"/>
    </xf>
    <xf numFmtId="181" fontId="37" fillId="2" borderId="1" xfId="60" applyNumberFormat="1" applyFont="1" applyFill="1" applyBorder="1" applyAlignment="1">
      <alignment horizontal="center" vertical="center"/>
    </xf>
    <xf numFmtId="3" fontId="3" fillId="2"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left" vertical="center"/>
    </xf>
    <xf numFmtId="0" fontId="3" fillId="0" borderId="1" xfId="0" applyNumberFormat="1" applyFont="1" applyFill="1" applyBorder="1" applyAlignment="1" applyProtection="1">
      <alignment horizontal="center" vertical="center"/>
    </xf>
    <xf numFmtId="0" fontId="42" fillId="0" borderId="0" xfId="60" applyFont="1" applyFill="1" applyAlignment="1">
      <alignment vertical="center"/>
    </xf>
    <xf numFmtId="0" fontId="11" fillId="2" borderId="0" xfId="60" applyFont="1" applyFill="1" applyAlignment="1">
      <alignment vertical="center"/>
    </xf>
    <xf numFmtId="0" fontId="8" fillId="2" borderId="0" xfId="60" applyFont="1" applyFill="1" applyAlignment="1">
      <alignment vertical="center"/>
    </xf>
    <xf numFmtId="0" fontId="8" fillId="2" borderId="1" xfId="60" applyFont="1" applyFill="1" applyBorder="1" applyAlignment="1">
      <alignment horizontal="center" vertical="center" wrapText="1"/>
    </xf>
    <xf numFmtId="0" fontId="16" fillId="0" borderId="6" xfId="60" applyFont="1" applyFill="1" applyBorder="1" applyAlignment="1">
      <alignment horizontal="center" vertical="center"/>
    </xf>
    <xf numFmtId="0" fontId="8" fillId="2" borderId="1" xfId="60" applyFont="1" applyFill="1" applyBorder="1" applyAlignment="1">
      <alignment horizontal="center" vertical="center"/>
    </xf>
    <xf numFmtId="0" fontId="32" fillId="0" borderId="4" xfId="60" applyFont="1" applyFill="1" applyBorder="1" applyAlignment="1">
      <alignment vertical="center"/>
    </xf>
    <xf numFmtId="181" fontId="37" fillId="0" borderId="0" xfId="60" applyNumberFormat="1" applyFont="1" applyFill="1" applyBorder="1" applyAlignment="1">
      <alignment vertical="center"/>
    </xf>
    <xf numFmtId="181" fontId="37" fillId="2" borderId="5" xfId="60" applyNumberFormat="1" applyFont="1" applyFill="1" applyBorder="1" applyAlignment="1">
      <alignment vertical="center"/>
    </xf>
    <xf numFmtId="181" fontId="37" fillId="2" borderId="4" xfId="69" applyNumberFormat="1" applyFont="1" applyFill="1" applyBorder="1" applyAlignment="1" applyProtection="1">
      <alignment vertical="center" shrinkToFit="1"/>
    </xf>
    <xf numFmtId="10" fontId="37" fillId="0" borderId="0" xfId="60" applyNumberFormat="1" applyFont="1" applyFill="1" applyBorder="1" applyAlignment="1">
      <alignment vertical="center" shrinkToFit="1"/>
    </xf>
    <xf numFmtId="10" fontId="37" fillId="0" borderId="4" xfId="60" applyNumberFormat="1" applyFont="1" applyFill="1" applyBorder="1" applyAlignment="1">
      <alignment vertical="center" shrinkToFit="1"/>
    </xf>
    <xf numFmtId="0" fontId="43" fillId="0" borderId="4" xfId="60" applyFont="1" applyFill="1" applyBorder="1" applyAlignment="1">
      <alignment vertical="center" wrapText="1"/>
    </xf>
    <xf numFmtId="0" fontId="43" fillId="0" borderId="4" xfId="60" applyFont="1" applyFill="1" applyBorder="1" applyAlignment="1">
      <alignment vertical="center"/>
    </xf>
    <xf numFmtId="0" fontId="25" fillId="0" borderId="4" xfId="60" applyFont="1" applyFill="1" applyBorder="1" applyAlignment="1">
      <alignment horizontal="center" vertical="center"/>
    </xf>
    <xf numFmtId="181" fontId="44" fillId="0" borderId="4" xfId="60" applyNumberFormat="1" applyFont="1" applyFill="1" applyBorder="1" applyAlignment="1">
      <alignment vertical="center"/>
    </xf>
    <xf numFmtId="181" fontId="44" fillId="2" borderId="4" xfId="60" applyNumberFormat="1" applyFont="1" applyFill="1" applyBorder="1" applyAlignment="1">
      <alignment vertical="center"/>
    </xf>
    <xf numFmtId="10" fontId="44" fillId="0" borderId="0" xfId="60" applyNumberFormat="1" applyFont="1" applyFill="1" applyBorder="1" applyAlignment="1">
      <alignment vertical="center" shrinkToFit="1"/>
    </xf>
    <xf numFmtId="10" fontId="44" fillId="0" borderId="4" xfId="60" applyNumberFormat="1" applyFont="1" applyFill="1" applyBorder="1" applyAlignment="1">
      <alignment vertical="center" shrinkToFit="1"/>
    </xf>
    <xf numFmtId="181" fontId="37" fillId="2" borderId="4" xfId="60" applyNumberFormat="1" applyFont="1" applyFill="1" applyBorder="1" applyAlignment="1">
      <alignment vertical="center"/>
    </xf>
    <xf numFmtId="181" fontId="37" fillId="2" borderId="11" xfId="69" applyNumberFormat="1" applyFont="1" applyFill="1" applyBorder="1" applyAlignment="1" applyProtection="1">
      <alignment vertical="center" shrinkToFit="1"/>
    </xf>
    <xf numFmtId="181" fontId="44" fillId="0" borderId="2" xfId="60" applyNumberFormat="1" applyFont="1" applyFill="1" applyBorder="1" applyAlignment="1">
      <alignment horizontal="center" vertical="center"/>
    </xf>
    <xf numFmtId="181" fontId="44" fillId="2" borderId="6" xfId="60" applyNumberFormat="1" applyFont="1" applyFill="1" applyBorder="1" applyAlignment="1">
      <alignment horizontal="center" vertical="center"/>
    </xf>
    <xf numFmtId="181" fontId="44" fillId="2" borderId="12" xfId="60" applyNumberFormat="1" applyFont="1" applyFill="1" applyBorder="1" applyAlignment="1">
      <alignment horizontal="center" vertical="center"/>
    </xf>
    <xf numFmtId="10" fontId="44" fillId="0" borderId="2" xfId="60" applyNumberFormat="1" applyFont="1" applyFill="1" applyBorder="1" applyAlignment="1">
      <alignment vertical="center" shrinkToFit="1"/>
    </xf>
    <xf numFmtId="10" fontId="44" fillId="0" borderId="6" xfId="60" applyNumberFormat="1" applyFont="1" applyFill="1" applyBorder="1" applyAlignment="1">
      <alignment vertical="center" shrinkToFit="1"/>
    </xf>
    <xf numFmtId="0" fontId="25" fillId="0" borderId="3" xfId="60" applyFont="1" applyFill="1" applyBorder="1" applyAlignment="1">
      <alignment horizontal="center" vertical="center"/>
    </xf>
    <xf numFmtId="181" fontId="37" fillId="0" borderId="9" xfId="60" applyNumberFormat="1" applyFont="1" applyFill="1" applyBorder="1" applyAlignment="1">
      <alignment horizontal="center" vertical="center"/>
    </xf>
    <xf numFmtId="181" fontId="37" fillId="0" borderId="7" xfId="60" applyNumberFormat="1" applyFont="1" applyFill="1" applyBorder="1" applyAlignment="1">
      <alignment horizontal="center" vertical="center"/>
    </xf>
    <xf numFmtId="181" fontId="37" fillId="0" borderId="3" xfId="60" applyNumberFormat="1" applyFont="1" applyFill="1" applyBorder="1" applyAlignment="1">
      <alignment horizontal="center" vertical="center"/>
    </xf>
    <xf numFmtId="0" fontId="37" fillId="0" borderId="9" xfId="60" applyFont="1" applyFill="1" applyBorder="1" applyAlignment="1">
      <alignment horizontal="center" vertical="center"/>
    </xf>
    <xf numFmtId="0" fontId="37" fillId="0" borderId="3" xfId="60" applyFont="1" applyFill="1" applyBorder="1" applyAlignment="1">
      <alignment horizontal="center" vertical="center"/>
    </xf>
    <xf numFmtId="181" fontId="37" fillId="0" borderId="0" xfId="60" applyNumberFormat="1" applyFont="1" applyFill="1" applyBorder="1" applyAlignment="1">
      <alignment horizontal="center" vertical="center"/>
    </xf>
    <xf numFmtId="181" fontId="37" fillId="0" borderId="5" xfId="60" applyNumberFormat="1" applyFont="1" applyFill="1" applyBorder="1" applyAlignment="1">
      <alignment horizontal="center" vertical="center"/>
    </xf>
    <xf numFmtId="181" fontId="37" fillId="0" borderId="4" xfId="69" applyNumberFormat="1" applyFont="1" applyFill="1" applyBorder="1" applyAlignment="1" applyProtection="1">
      <alignment horizontal="center" vertical="center" shrinkToFit="1"/>
    </xf>
    <xf numFmtId="10" fontId="37" fillId="0" borderId="0" xfId="60" applyNumberFormat="1" applyFont="1" applyFill="1" applyBorder="1" applyAlignment="1">
      <alignment horizontal="center" vertical="center" shrinkToFit="1"/>
    </xf>
    <xf numFmtId="10" fontId="37" fillId="0" borderId="4" xfId="60" applyNumberFormat="1" applyFont="1" applyFill="1" applyBorder="1" applyAlignment="1">
      <alignment horizontal="center" vertical="center" shrinkToFit="1"/>
    </xf>
    <xf numFmtId="181" fontId="44" fillId="0" borderId="4" xfId="60" applyNumberFormat="1" applyFont="1" applyFill="1" applyBorder="1" applyAlignment="1">
      <alignment horizontal="center" vertical="center"/>
    </xf>
    <xf numFmtId="10" fontId="44" fillId="0" borderId="0" xfId="60" applyNumberFormat="1" applyFont="1" applyFill="1" applyBorder="1" applyAlignment="1">
      <alignment horizontal="center" vertical="center" shrinkToFit="1"/>
    </xf>
    <xf numFmtId="10" fontId="44" fillId="0" borderId="4" xfId="60" applyNumberFormat="1" applyFont="1" applyFill="1" applyBorder="1" applyAlignment="1">
      <alignment horizontal="center" vertical="center" shrinkToFit="1"/>
    </xf>
    <xf numFmtId="181" fontId="37" fillId="0" borderId="4" xfId="60" applyNumberFormat="1" applyFont="1" applyFill="1" applyBorder="1" applyAlignment="1">
      <alignment horizontal="center" vertical="center"/>
    </xf>
    <xf numFmtId="177" fontId="37" fillId="0" borderId="0" xfId="60" applyNumberFormat="1" applyFont="1" applyFill="1" applyBorder="1" applyAlignment="1">
      <alignment horizontal="center" vertical="center" shrinkToFit="1"/>
    </xf>
    <xf numFmtId="0" fontId="37" fillId="0" borderId="4" xfId="60" applyFont="1" applyFill="1" applyBorder="1" applyAlignment="1">
      <alignment horizontal="center" vertical="center" shrinkToFit="1"/>
    </xf>
    <xf numFmtId="0" fontId="32" fillId="0" borderId="4" xfId="60" applyFont="1" applyFill="1" applyBorder="1" applyAlignment="1">
      <alignment horizontal="left" vertical="center"/>
    </xf>
    <xf numFmtId="182" fontId="37" fillId="0" borderId="4" xfId="60" applyNumberFormat="1" applyFont="1" applyFill="1" applyBorder="1" applyAlignment="1">
      <alignment horizontal="center" vertical="center"/>
    </xf>
    <xf numFmtId="181" fontId="44" fillId="0" borderId="6" xfId="60" applyNumberFormat="1" applyFont="1" applyFill="1" applyBorder="1" applyAlignment="1">
      <alignment horizontal="center" vertical="center"/>
    </xf>
    <xf numFmtId="10" fontId="44" fillId="0" borderId="6" xfId="60" applyNumberFormat="1" applyFont="1" applyFill="1" applyBorder="1" applyAlignment="1">
      <alignment horizontal="center" vertical="center"/>
    </xf>
    <xf numFmtId="181" fontId="37" fillId="0" borderId="4" xfId="69" applyNumberFormat="1" applyFont="1" applyFill="1" applyBorder="1" applyAlignment="1" applyProtection="1">
      <alignment vertical="center" shrinkToFit="1"/>
    </xf>
    <xf numFmtId="181" fontId="37" fillId="0" borderId="11" xfId="69" applyNumberFormat="1" applyFont="1" applyFill="1" applyBorder="1" applyAlignment="1" applyProtection="1">
      <alignment vertical="center" shrinkToFit="1"/>
    </xf>
    <xf numFmtId="181" fontId="44" fillId="0" borderId="12" xfId="60" applyNumberFormat="1" applyFont="1" applyFill="1" applyBorder="1" applyAlignment="1">
      <alignment horizontal="center" vertical="center"/>
    </xf>
    <xf numFmtId="0" fontId="13" fillId="0" borderId="0" xfId="60" applyFont="1" applyFill="1" applyAlignment="1">
      <alignment horizontal="center" vertical="center" wrapText="1"/>
    </xf>
    <xf numFmtId="0" fontId="28" fillId="0" borderId="0" xfId="0" applyFont="1" applyFill="1" applyAlignment="1">
      <alignment horizontal="right" vertical="center"/>
    </xf>
    <xf numFmtId="0" fontId="16"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37" fillId="0" borderId="1" xfId="60" applyFont="1" applyFill="1" applyBorder="1" applyAlignment="1">
      <alignment horizontal="center" vertical="center" shrinkToFit="1"/>
    </xf>
    <xf numFmtId="176" fontId="37" fillId="2" borderId="1" xfId="60" applyNumberFormat="1" applyFont="1" applyFill="1" applyBorder="1" applyAlignment="1">
      <alignment horizontal="center" vertical="center" shrinkToFit="1"/>
    </xf>
    <xf numFmtId="183" fontId="45" fillId="0" borderId="1" xfId="0" applyNumberFormat="1" applyFont="1" applyFill="1" applyBorder="1" applyAlignment="1">
      <alignment horizontal="right" vertical="center"/>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46" fillId="0" borderId="0" xfId="60" applyFont="1" applyFill="1" applyAlignment="1">
      <alignment vertical="center"/>
    </xf>
    <xf numFmtId="0" fontId="14" fillId="0" borderId="0" xfId="60" applyFont="1" applyFill="1" applyAlignment="1">
      <alignment horizontal="center" vertical="center" wrapText="1"/>
    </xf>
    <xf numFmtId="0" fontId="16" fillId="0" borderId="1" xfId="60" applyFont="1" applyFill="1" applyBorder="1" applyAlignment="1">
      <alignment horizontal="center" vertical="center" wrapText="1"/>
    </xf>
    <xf numFmtId="0" fontId="16" fillId="0" borderId="3" xfId="60" applyFont="1" applyFill="1" applyBorder="1" applyAlignment="1">
      <alignment horizontal="center" vertical="center" wrapText="1"/>
    </xf>
    <xf numFmtId="0" fontId="44" fillId="0" borderId="3" xfId="60" applyFont="1" applyFill="1" applyBorder="1" applyAlignment="1">
      <alignment horizontal="center" vertical="center" shrinkToFit="1"/>
    </xf>
    <xf numFmtId="3" fontId="44" fillId="0" borderId="3" xfId="60" applyNumberFormat="1" applyFont="1" applyFill="1" applyBorder="1" applyAlignment="1">
      <alignment horizontal="center" vertical="center"/>
    </xf>
    <xf numFmtId="0" fontId="37" fillId="0" borderId="4" xfId="60" applyFont="1" applyFill="1" applyBorder="1" applyAlignment="1">
      <alignment horizontal="left" vertical="center" shrinkToFit="1"/>
    </xf>
    <xf numFmtId="3" fontId="37" fillId="0" borderId="11" xfId="60" applyNumberFormat="1" applyFont="1" applyFill="1" applyBorder="1" applyAlignment="1">
      <alignment horizontal="center" vertical="center"/>
    </xf>
    <xf numFmtId="3" fontId="37" fillId="0" borderId="4" xfId="60" applyNumberFormat="1" applyFont="1" applyFill="1" applyBorder="1" applyAlignment="1">
      <alignment horizontal="center" vertical="center"/>
    </xf>
    <xf numFmtId="0" fontId="37" fillId="0" borderId="6" xfId="60" applyFont="1" applyFill="1" applyBorder="1" applyAlignment="1">
      <alignment horizontal="left" vertical="center" shrinkToFit="1"/>
    </xf>
    <xf numFmtId="0" fontId="18" fillId="0" borderId="6" xfId="60" applyFont="1" applyFill="1" applyBorder="1" applyAlignment="1">
      <alignment horizontal="center" vertical="center"/>
    </xf>
    <xf numFmtId="0" fontId="47" fillId="0" borderId="0" xfId="60" applyFont="1" applyFill="1" applyAlignment="1">
      <alignment vertical="center"/>
    </xf>
    <xf numFmtId="0" fontId="44" fillId="0" borderId="4" xfId="60" applyFont="1" applyFill="1" applyBorder="1" applyAlignment="1">
      <alignment horizontal="left" vertical="center" shrinkToFit="1"/>
    </xf>
    <xf numFmtId="3" fontId="44" fillId="0" borderId="11" xfId="60" applyNumberFormat="1" applyFont="1" applyFill="1" applyBorder="1" applyAlignment="1">
      <alignment horizontal="center" vertical="center"/>
    </xf>
    <xf numFmtId="0" fontId="37" fillId="0" borderId="4" xfId="60" applyFont="1" applyFill="1" applyBorder="1" applyAlignment="1">
      <alignment vertical="center" wrapText="1"/>
    </xf>
    <xf numFmtId="3" fontId="44" fillId="0" borderId="4" xfId="60" applyNumberFormat="1" applyFont="1" applyFill="1" applyBorder="1" applyAlignment="1">
      <alignment horizontal="center" vertical="center"/>
    </xf>
    <xf numFmtId="0" fontId="37" fillId="0" borderId="6" xfId="60" applyFont="1" applyFill="1" applyBorder="1" applyAlignment="1">
      <alignment vertical="center" wrapText="1"/>
    </xf>
    <xf numFmtId="3" fontId="37" fillId="0" borderId="6" xfId="60" applyNumberFormat="1" applyFont="1" applyFill="1" applyBorder="1" applyAlignment="1">
      <alignment horizontal="center" vertical="center"/>
    </xf>
    <xf numFmtId="0" fontId="11" fillId="2" borderId="0" xfId="60" applyFont="1" applyFill="1" applyAlignment="1">
      <alignment horizontal="center" vertical="center"/>
    </xf>
    <xf numFmtId="0" fontId="12" fillId="0" borderId="0" xfId="60" applyFont="1" applyFill="1" applyAlignment="1">
      <alignment horizontal="left" vertical="center"/>
    </xf>
    <xf numFmtId="0" fontId="11" fillId="0" borderId="0" xfId="60" applyFont="1" applyFill="1" applyAlignment="1">
      <alignment horizontal="left" vertical="center"/>
    </xf>
    <xf numFmtId="0" fontId="48" fillId="0" borderId="0" xfId="60" applyFont="1" applyFill="1" applyAlignment="1">
      <alignment horizontal="center" vertical="center"/>
    </xf>
    <xf numFmtId="0" fontId="49" fillId="0" borderId="0" xfId="60" applyFont="1" applyFill="1" applyAlignment="1">
      <alignment horizontal="center" vertical="center"/>
    </xf>
    <xf numFmtId="0" fontId="14" fillId="0" borderId="0" xfId="60" applyFont="1" applyFill="1" applyAlignment="1">
      <alignment vertical="center"/>
    </xf>
    <xf numFmtId="0" fontId="15" fillId="2" borderId="2" xfId="60" applyFont="1" applyFill="1" applyBorder="1" applyAlignment="1">
      <alignment horizontal="right" vertical="center"/>
    </xf>
    <xf numFmtId="0" fontId="8" fillId="2" borderId="3" xfId="60" applyFont="1" applyFill="1" applyBorder="1" applyAlignment="1">
      <alignment horizontal="center" vertical="center" wrapText="1"/>
    </xf>
    <xf numFmtId="0" fontId="8" fillId="2" borderId="6" xfId="60" applyFont="1" applyFill="1" applyBorder="1" applyAlignment="1">
      <alignment horizontal="center" vertical="center" wrapText="1"/>
    </xf>
    <xf numFmtId="0" fontId="0" fillId="0" borderId="7" xfId="0" applyBorder="1">
      <alignment vertical="center"/>
    </xf>
    <xf numFmtId="0" fontId="37" fillId="2" borderId="11" xfId="81" applyFont="1" applyFill="1" applyBorder="1" applyAlignment="1">
      <alignment vertical="center"/>
    </xf>
    <xf numFmtId="182" fontId="37" fillId="2" borderId="16" xfId="81" applyNumberFormat="1" applyFont="1" applyFill="1" applyBorder="1" applyAlignment="1">
      <alignment horizontal="center" vertical="center"/>
    </xf>
    <xf numFmtId="0" fontId="0" fillId="0" borderId="5" xfId="0" applyBorder="1">
      <alignment vertical="center"/>
    </xf>
    <xf numFmtId="176" fontId="37" fillId="2" borderId="11" xfId="81" applyNumberFormat="1" applyFont="1" applyFill="1" applyBorder="1" applyAlignment="1" applyProtection="1">
      <alignment horizontal="left" vertical="center"/>
      <protection locked="0"/>
    </xf>
    <xf numFmtId="182" fontId="37" fillId="2" borderId="11" xfId="81" applyNumberFormat="1" applyFont="1" applyFill="1" applyBorder="1" applyAlignment="1">
      <alignment horizontal="center" vertical="center"/>
    </xf>
    <xf numFmtId="179" fontId="37" fillId="2" borderId="11" xfId="81" applyNumberFormat="1" applyFont="1" applyFill="1" applyBorder="1" applyAlignment="1" applyProtection="1">
      <alignment horizontal="left" vertical="center"/>
      <protection locked="0"/>
    </xf>
    <xf numFmtId="0" fontId="0" fillId="0" borderId="14" xfId="0" applyBorder="1">
      <alignment vertical="center"/>
    </xf>
    <xf numFmtId="0" fontId="44" fillId="2" borderId="12" xfId="81" applyFont="1" applyFill="1" applyBorder="1" applyAlignment="1">
      <alignment horizontal="center" vertical="center"/>
    </xf>
    <xf numFmtId="182" fontId="44" fillId="2" borderId="12" xfId="81" applyNumberFormat="1" applyFont="1" applyFill="1" applyBorder="1" applyAlignment="1">
      <alignment horizontal="center" vertical="center"/>
    </xf>
    <xf numFmtId="0" fontId="37" fillId="2" borderId="3" xfId="81" applyFont="1" applyFill="1" applyBorder="1" applyAlignment="1">
      <alignment vertical="center"/>
    </xf>
    <xf numFmtId="176" fontId="37" fillId="2" borderId="4" xfId="81" applyNumberFormat="1" applyFont="1" applyFill="1" applyBorder="1" applyAlignment="1" applyProtection="1">
      <alignment horizontal="left" vertical="center"/>
      <protection locked="0"/>
    </xf>
    <xf numFmtId="0" fontId="37" fillId="2" borderId="4" xfId="81" applyFont="1" applyFill="1" applyBorder="1" applyAlignment="1">
      <alignment vertical="center"/>
    </xf>
    <xf numFmtId="179" fontId="37" fillId="2" borderId="4" xfId="81" applyNumberFormat="1" applyFont="1" applyFill="1" applyBorder="1" applyAlignment="1" applyProtection="1">
      <alignment horizontal="left" vertical="center"/>
      <protection locked="0"/>
    </xf>
    <xf numFmtId="176" fontId="37" fillId="2" borderId="6" xfId="81" applyNumberFormat="1" applyFont="1" applyFill="1" applyBorder="1" applyAlignment="1" applyProtection="1">
      <alignment horizontal="left" vertical="center"/>
      <protection locked="0"/>
    </xf>
    <xf numFmtId="182" fontId="37" fillId="2" borderId="12" xfId="81" applyNumberFormat="1" applyFont="1" applyFill="1" applyBorder="1" applyAlignment="1">
      <alignment horizontal="center" vertical="center"/>
    </xf>
    <xf numFmtId="176" fontId="37" fillId="2" borderId="3" xfId="81" applyNumberFormat="1" applyFont="1" applyFill="1" applyBorder="1" applyAlignment="1" applyProtection="1">
      <alignment horizontal="left" vertical="center"/>
      <protection locked="0"/>
    </xf>
    <xf numFmtId="182" fontId="37" fillId="2" borderId="4" xfId="81" applyNumberFormat="1" applyFont="1" applyFill="1" applyBorder="1" applyAlignment="1">
      <alignment horizontal="center" vertical="center"/>
    </xf>
    <xf numFmtId="182" fontId="37" fillId="2" borderId="11" xfId="81" applyNumberFormat="1" applyFont="1" applyFill="1" applyBorder="1" applyAlignment="1" applyProtection="1">
      <alignment horizontal="center" vertical="center"/>
      <protection locked="0"/>
    </xf>
    <xf numFmtId="0" fontId="37" fillId="2" borderId="6" xfId="81" applyFont="1" applyFill="1" applyBorder="1" applyAlignment="1">
      <alignment vertical="center"/>
    </xf>
    <xf numFmtId="0" fontId="44" fillId="2" borderId="6" xfId="81" applyFont="1" applyFill="1" applyBorder="1" applyAlignment="1">
      <alignment horizontal="center" vertical="center"/>
    </xf>
    <xf numFmtId="0" fontId="50" fillId="0" borderId="0" xfId="60" applyFont="1" applyFill="1" applyAlignment="1">
      <alignment vertical="center"/>
    </xf>
    <xf numFmtId="0" fontId="8" fillId="2" borderId="3" xfId="60" applyFont="1" applyFill="1" applyBorder="1" applyAlignment="1">
      <alignment horizontal="center" vertical="center"/>
    </xf>
    <xf numFmtId="3" fontId="44" fillId="2" borderId="16" xfId="60" applyNumberFormat="1" applyFont="1" applyFill="1" applyBorder="1" applyAlignment="1">
      <alignment horizontal="center" vertical="center"/>
    </xf>
    <xf numFmtId="10" fontId="44" fillId="2" borderId="9" xfId="60" applyNumberFormat="1" applyFont="1" applyFill="1" applyBorder="1" applyAlignment="1">
      <alignment horizontal="center" vertical="center" shrinkToFit="1"/>
    </xf>
    <xf numFmtId="10" fontId="37" fillId="2" borderId="3" xfId="60" applyNumberFormat="1" applyFont="1" applyFill="1" applyBorder="1" applyAlignment="1">
      <alignment horizontal="center" vertical="center" shrinkToFit="1"/>
    </xf>
    <xf numFmtId="3" fontId="37" fillId="0" borderId="5" xfId="69" applyNumberFormat="1" applyFont="1" applyFill="1" applyBorder="1" applyAlignment="1" applyProtection="1">
      <alignment horizontal="center" vertical="center" shrinkToFit="1"/>
    </xf>
    <xf numFmtId="3" fontId="37" fillId="2" borderId="5" xfId="69" applyNumberFormat="1" applyFont="1" applyFill="1" applyBorder="1" applyAlignment="1" applyProtection="1">
      <alignment horizontal="center" vertical="center" shrinkToFit="1"/>
    </xf>
    <xf numFmtId="3" fontId="37" fillId="2" borderId="4" xfId="69" applyNumberFormat="1" applyFont="1" applyFill="1" applyBorder="1" applyAlignment="1" applyProtection="1">
      <alignment horizontal="center" vertical="center" shrinkToFit="1"/>
    </xf>
    <xf numFmtId="10" fontId="37" fillId="2" borderId="0" xfId="60" applyNumberFormat="1" applyFont="1" applyFill="1" applyBorder="1" applyAlignment="1">
      <alignment horizontal="center" vertical="center" shrinkToFit="1"/>
    </xf>
    <xf numFmtId="10" fontId="37" fillId="2" borderId="4" xfId="60" applyNumberFormat="1" applyFont="1" applyFill="1" applyBorder="1" applyAlignment="1">
      <alignment horizontal="center" vertical="center" shrinkToFit="1"/>
    </xf>
    <xf numFmtId="3" fontId="44" fillId="0" borderId="6" xfId="60" applyNumberFormat="1" applyFont="1" applyFill="1" applyBorder="1" applyAlignment="1">
      <alignment horizontal="center" vertical="center"/>
    </xf>
    <xf numFmtId="3" fontId="44" fillId="2" borderId="6" xfId="60" applyNumberFormat="1" applyFont="1" applyFill="1" applyBorder="1" applyAlignment="1">
      <alignment horizontal="center" vertical="center"/>
    </xf>
    <xf numFmtId="10" fontId="44" fillId="2" borderId="2" xfId="60" applyNumberFormat="1" applyFont="1" applyFill="1" applyBorder="1" applyAlignment="1">
      <alignment horizontal="center" vertical="center" shrinkToFit="1"/>
    </xf>
    <xf numFmtId="10" fontId="44" fillId="2" borderId="6" xfId="60" applyNumberFormat="1" applyFont="1" applyFill="1" applyBorder="1" applyAlignment="1">
      <alignment horizontal="center" vertical="center" shrinkToFit="1"/>
    </xf>
    <xf numFmtId="0" fontId="11" fillId="0" borderId="0" xfId="60" applyFont="1" applyFill="1" applyAlignment="1">
      <alignment horizontal="center" vertical="center"/>
    </xf>
    <xf numFmtId="0" fontId="8" fillId="0" borderId="0" xfId="60" applyFont="1" applyFill="1" applyAlignment="1">
      <alignment horizontal="center" vertical="center"/>
    </xf>
    <xf numFmtId="0" fontId="8" fillId="2" borderId="0" xfId="60" applyFont="1" applyFill="1" applyAlignment="1">
      <alignment horizontal="center" vertical="center"/>
    </xf>
    <xf numFmtId="0" fontId="5" fillId="2" borderId="1" xfId="60" applyFont="1" applyFill="1" applyBorder="1" applyAlignment="1">
      <alignment horizontal="center" vertical="center"/>
    </xf>
    <xf numFmtId="0" fontId="5" fillId="2" borderId="3" xfId="60" applyFont="1" applyFill="1" applyBorder="1" applyAlignment="1">
      <alignment horizontal="center" vertical="center"/>
    </xf>
    <xf numFmtId="0" fontId="5" fillId="2" borderId="1" xfId="60" applyFont="1" applyFill="1" applyBorder="1" applyAlignment="1">
      <alignment horizontal="center" vertical="center" wrapText="1"/>
    </xf>
    <xf numFmtId="3" fontId="44" fillId="0" borderId="3" xfId="60" applyNumberFormat="1" applyFont="1" applyFill="1" applyBorder="1" applyAlignment="1">
      <alignment horizontal="center" vertical="center" shrinkToFit="1"/>
    </xf>
    <xf numFmtId="3" fontId="44" fillId="2" borderId="7" xfId="60" applyNumberFormat="1" applyFont="1" applyFill="1" applyBorder="1" applyAlignment="1">
      <alignment horizontal="center" vertical="center" shrinkToFit="1"/>
    </xf>
    <xf numFmtId="10" fontId="44" fillId="2" borderId="5" xfId="60" applyNumberFormat="1" applyFont="1" applyFill="1" applyBorder="1" applyAlignment="1">
      <alignment horizontal="center" vertical="center" shrinkToFit="1"/>
    </xf>
    <xf numFmtId="10" fontId="44" fillId="2" borderId="4" xfId="60" applyNumberFormat="1" applyFont="1" applyFill="1" applyBorder="1" applyAlignment="1">
      <alignment horizontal="center" vertical="center" shrinkToFit="1"/>
    </xf>
    <xf numFmtId="0" fontId="25" fillId="0" borderId="4" xfId="60" applyFont="1" applyFill="1" applyBorder="1" applyAlignment="1">
      <alignment vertical="center"/>
    </xf>
    <xf numFmtId="3" fontId="44" fillId="0" borderId="4" xfId="60" applyNumberFormat="1" applyFont="1" applyFill="1" applyBorder="1" applyAlignment="1">
      <alignment horizontal="center" vertical="center" shrinkToFit="1"/>
    </xf>
    <xf numFmtId="3" fontId="44" fillId="2" borderId="5" xfId="60" applyNumberFormat="1" applyFont="1" applyFill="1" applyBorder="1" applyAlignment="1">
      <alignment horizontal="center" vertical="center" shrinkToFit="1"/>
    </xf>
    <xf numFmtId="3" fontId="37" fillId="0" borderId="4" xfId="69" applyNumberFormat="1" applyFont="1" applyFill="1" applyBorder="1" applyAlignment="1" applyProtection="1">
      <alignment horizontal="center" vertical="center" shrinkToFit="1"/>
    </xf>
    <xf numFmtId="10" fontId="37" fillId="2" borderId="5" xfId="60" applyNumberFormat="1" applyFont="1" applyFill="1" applyBorder="1" applyAlignment="1">
      <alignment horizontal="center" vertical="center" shrinkToFit="1"/>
    </xf>
    <xf numFmtId="0" fontId="11" fillId="0" borderId="7" xfId="60" applyFont="1" applyFill="1" applyBorder="1" applyAlignment="1">
      <alignment vertical="center"/>
    </xf>
    <xf numFmtId="0" fontId="11" fillId="0" borderId="16" xfId="60" applyFont="1" applyFill="1" applyBorder="1" applyAlignment="1">
      <alignment vertical="center"/>
    </xf>
    <xf numFmtId="0" fontId="11" fillId="0" borderId="14" xfId="60" applyFont="1" applyFill="1" applyBorder="1" applyAlignment="1">
      <alignment vertical="center"/>
    </xf>
    <xf numFmtId="0" fontId="11" fillId="0" borderId="12" xfId="60" applyFont="1" applyFill="1" applyBorder="1" applyAlignment="1">
      <alignment vertical="center"/>
    </xf>
    <xf numFmtId="3" fontId="44" fillId="0" borderId="6" xfId="60" applyNumberFormat="1" applyFont="1" applyFill="1" applyBorder="1" applyAlignment="1">
      <alignment horizontal="center" vertical="center" shrinkToFit="1"/>
    </xf>
    <xf numFmtId="3" fontId="44" fillId="2" borderId="14" xfId="60" applyNumberFormat="1" applyFont="1" applyFill="1" applyBorder="1" applyAlignment="1">
      <alignment horizontal="center" vertical="center" shrinkToFit="1"/>
    </xf>
    <xf numFmtId="10" fontId="44" fillId="2" borderId="14" xfId="60" applyNumberFormat="1" applyFont="1" applyFill="1" applyBorder="1" applyAlignment="1">
      <alignment horizontal="center" vertical="center" shrinkToFit="1"/>
    </xf>
    <xf numFmtId="3" fontId="44" fillId="0" borderId="16" xfId="60" applyNumberFormat="1" applyFont="1" applyFill="1" applyBorder="1" applyAlignment="1">
      <alignment horizontal="center" vertical="center"/>
    </xf>
    <xf numFmtId="10" fontId="44" fillId="0" borderId="9" xfId="60" applyNumberFormat="1" applyFont="1" applyFill="1" applyBorder="1" applyAlignment="1">
      <alignment horizontal="center" vertical="center" shrinkToFit="1"/>
    </xf>
    <xf numFmtId="10" fontId="37" fillId="0" borderId="3" xfId="60" applyNumberFormat="1" applyFont="1" applyFill="1" applyBorder="1" applyAlignment="1">
      <alignment horizontal="center" vertical="center" shrinkToFit="1"/>
    </xf>
    <xf numFmtId="10" fontId="44" fillId="0" borderId="2" xfId="60" applyNumberFormat="1" applyFont="1" applyFill="1" applyBorder="1" applyAlignment="1">
      <alignment horizontal="center" vertical="center" shrinkToFit="1"/>
    </xf>
    <xf numFmtId="10" fontId="44" fillId="0" borderId="6" xfId="60" applyNumberFormat="1" applyFont="1" applyFill="1" applyBorder="1" applyAlignment="1">
      <alignment horizontal="center" vertical="center" shrinkToFit="1"/>
    </xf>
    <xf numFmtId="0" fontId="5" fillId="0" borderId="1" xfId="60" applyFont="1" applyFill="1" applyBorder="1" applyAlignment="1">
      <alignment horizontal="center" vertical="center"/>
    </xf>
    <xf numFmtId="0" fontId="5" fillId="0" borderId="3" xfId="60" applyFont="1" applyFill="1" applyBorder="1" applyAlignment="1">
      <alignment horizontal="center" vertical="center"/>
    </xf>
    <xf numFmtId="3" fontId="44" fillId="0" borderId="7" xfId="60" applyNumberFormat="1" applyFont="1" applyFill="1" applyBorder="1" applyAlignment="1">
      <alignment horizontal="center" vertical="center" shrinkToFit="1"/>
    </xf>
    <xf numFmtId="10" fontId="44" fillId="0" borderId="5" xfId="60" applyNumberFormat="1" applyFont="1" applyFill="1" applyBorder="1" applyAlignment="1">
      <alignment horizontal="center" vertical="center" shrinkToFit="1"/>
    </xf>
    <xf numFmtId="3" fontId="44" fillId="0" borderId="5" xfId="60" applyNumberFormat="1" applyFont="1" applyFill="1" applyBorder="1" applyAlignment="1">
      <alignment horizontal="center" vertical="center" shrinkToFit="1"/>
    </xf>
    <xf numFmtId="10" fontId="37" fillId="0" borderId="5" xfId="60" applyNumberFormat="1" applyFont="1" applyFill="1" applyBorder="1" applyAlignment="1">
      <alignment horizontal="center" vertical="center" shrinkToFit="1"/>
    </xf>
    <xf numFmtId="3" fontId="44" fillId="0" borderId="14" xfId="60" applyNumberFormat="1" applyFont="1" applyFill="1" applyBorder="1" applyAlignment="1">
      <alignment horizontal="center" vertical="center" shrinkToFit="1"/>
    </xf>
    <xf numFmtId="10" fontId="44" fillId="0" borderId="14" xfId="60" applyNumberFormat="1" applyFont="1" applyFill="1" applyBorder="1" applyAlignment="1">
      <alignment horizontal="center" vertical="center" shrinkToFit="1"/>
    </xf>
    <xf numFmtId="0" fontId="0" fillId="0" borderId="0" xfId="0" applyAlignment="1">
      <alignment horizontal="center" vertical="center"/>
    </xf>
    <xf numFmtId="0" fontId="51" fillId="0" borderId="0" xfId="0" applyFont="1" applyAlignment="1">
      <alignment horizontal="center" vertical="center"/>
    </xf>
    <xf numFmtId="0" fontId="16" fillId="0" borderId="0" xfId="0" applyFont="1" applyAlignment="1">
      <alignment horizontal="center" vertical="center"/>
    </xf>
    <xf numFmtId="0" fontId="12" fillId="0" borderId="0" xfId="0" applyFont="1" applyAlignment="1">
      <alignment horizontal="center" vertical="center"/>
    </xf>
    <xf numFmtId="0" fontId="52" fillId="0" borderId="0" xfId="0" applyFont="1" applyAlignment="1">
      <alignment vertical="center"/>
    </xf>
    <xf numFmtId="0" fontId="52" fillId="0" borderId="0" xfId="0" applyFont="1" applyAlignment="1">
      <alignment horizontal="left" vertical="center"/>
    </xf>
    <xf numFmtId="0" fontId="52" fillId="0" borderId="0" xfId="0" applyFont="1" applyAlignment="1">
      <alignment horizontal="left" vertical="center" wrapText="1"/>
    </xf>
    <xf numFmtId="0" fontId="53" fillId="0" borderId="0" xfId="0" applyFont="1" applyAlignment="1">
      <alignment horizontal="center" vertical="center"/>
    </xf>
    <xf numFmtId="0" fontId="54" fillId="0" borderId="0" xfId="0" applyFont="1" applyAlignment="1">
      <alignment horizontal="center" vertical="center"/>
    </xf>
    <xf numFmtId="0" fontId="55" fillId="0" borderId="0" xfId="0" applyFont="1" applyAlignment="1">
      <alignment horizontal="justify"/>
    </xf>
  </cellXfs>
  <cellStyles count="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2" xfId="49"/>
    <cellStyle name="百分比 2 2 2" xfId="50"/>
    <cellStyle name="常规 10 3" xfId="51"/>
    <cellStyle name="常规 100" xfId="52"/>
    <cellStyle name="常规 100 2" xfId="53"/>
    <cellStyle name="常规 104 3" xfId="54"/>
    <cellStyle name="常规 107" xfId="55"/>
    <cellStyle name="常规 107 2" xfId="56"/>
    <cellStyle name="常规 11 3 2" xfId="57"/>
    <cellStyle name="常规 11 3 2 2" xfId="58"/>
    <cellStyle name="常规 2" xfId="59"/>
    <cellStyle name="常规 2 2" xfId="60"/>
    <cellStyle name="常规 2 2 2" xfId="61"/>
    <cellStyle name="常规 2 3" xfId="62"/>
    <cellStyle name="常规 2 3 2" xfId="63"/>
    <cellStyle name="常规 2 4" xfId="64"/>
    <cellStyle name="常规 3" xfId="65"/>
    <cellStyle name="常规 3 2" xfId="66"/>
    <cellStyle name="常规 3 5" xfId="67"/>
    <cellStyle name="常规 3 5 2" xfId="68"/>
    <cellStyle name="常规 4" xfId="69"/>
    <cellStyle name="常规 4 2" xfId="70"/>
    <cellStyle name="常规 5" xfId="71"/>
    <cellStyle name="常规 6" xfId="72"/>
    <cellStyle name="常规 6 2" xfId="73"/>
    <cellStyle name="常规 7" xfId="74"/>
    <cellStyle name="常规 7 2" xfId="75"/>
    <cellStyle name="常规 8" xfId="76"/>
    <cellStyle name="常规 8 2" xfId="77"/>
    <cellStyle name="常规 9" xfId="78"/>
    <cellStyle name="常规_11月小本 3" xfId="79"/>
    <cellStyle name="常规_2012年国有资本经营预算报表（只含山东省本级报省人代会审议2） 2" xfId="80"/>
    <cellStyle name="常规_Sheet2" xfId="81"/>
    <cellStyle name="常规_各市及省级预算外年终数据(2008年1月1日) 2" xfId="82"/>
    <cellStyle name="千位分隔[0] 2 2" xfId="83"/>
    <cellStyle name="千位分隔[0] 2 2 2" xfId="8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5:M24"/>
  <sheetViews>
    <sheetView workbookViewId="0">
      <selection activeCell="A15" sqref="A15:G15"/>
    </sheetView>
  </sheetViews>
  <sheetFormatPr defaultColWidth="7.75" defaultRowHeight="13.5"/>
  <cols>
    <col min="1" max="3" width="7.75" style="3"/>
    <col min="4" max="4" width="12.875" style="3" customWidth="1"/>
    <col min="5" max="6" width="7.75" style="3"/>
    <col min="7" max="7" width="30.75" style="3" customWidth="1"/>
    <col min="8" max="16384" width="7.75" style="3"/>
  </cols>
  <sheetData>
    <row r="15" ht="47.25" spans="1:7">
      <c r="A15" s="400" t="s">
        <v>0</v>
      </c>
      <c r="B15" s="400"/>
      <c r="C15" s="400"/>
      <c r="D15" s="400"/>
      <c r="E15" s="400"/>
      <c r="F15" s="400"/>
      <c r="G15" s="400"/>
    </row>
    <row r="19" ht="31.5" spans="3:13">
      <c r="C19" s="401"/>
      <c r="D19" s="401"/>
      <c r="E19" s="401"/>
      <c r="F19" s="401"/>
      <c r="G19" s="401"/>
      <c r="H19" s="401"/>
      <c r="I19" s="401"/>
      <c r="J19" s="401"/>
    </row>
    <row r="24" ht="27" spans="3:13">
      <c r="M24" s="402"/>
    </row>
  </sheetData>
  <mergeCells count="3">
    <mergeCell ref="A15:G15"/>
    <mergeCell ref="C19:F19"/>
    <mergeCell ref="G19:J1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57"/>
  <sheetViews>
    <sheetView topLeftCell="A49" workbookViewId="0">
      <selection activeCell="B30" sqref="B30"/>
    </sheetView>
  </sheetViews>
  <sheetFormatPr defaultColWidth="7.75" defaultRowHeight="13.5" outlineLevelCol="1"/>
  <cols>
    <col min="1" max="1" width="17.375" style="393" customWidth="1"/>
    <col min="2" max="2" width="66.625" style="393" customWidth="1"/>
    <col min="3" max="16384" width="7.75" style="3"/>
  </cols>
  <sheetData>
    <row r="2" ht="39" customHeight="1" spans="1:2">
      <c r="A2" s="394" t="s">
        <v>1</v>
      </c>
      <c r="B2" s="394"/>
    </row>
    <row r="3" ht="24" customHeight="1"/>
    <row r="4" ht="26.1" customHeight="1" spans="1:2">
      <c r="A4" s="395" t="s">
        <v>2</v>
      </c>
      <c r="B4" s="395"/>
    </row>
    <row r="5" ht="18" customHeight="1" spans="1:2">
      <c r="A5" s="395"/>
      <c r="B5" s="395"/>
    </row>
    <row r="6" ht="26.1" customHeight="1" spans="1:2">
      <c r="A6" s="396" t="s">
        <v>3</v>
      </c>
      <c r="B6" s="397" t="s">
        <v>4</v>
      </c>
    </row>
    <row r="7" ht="26.1" customHeight="1" spans="1:2">
      <c r="A7" s="396" t="s">
        <v>5</v>
      </c>
      <c r="B7" s="397" t="s">
        <v>6</v>
      </c>
    </row>
    <row r="8" ht="26.1" customHeight="1" spans="1:2">
      <c r="A8" s="396" t="s">
        <v>7</v>
      </c>
      <c r="B8" s="397" t="s">
        <v>8</v>
      </c>
    </row>
    <row r="9" ht="26.1" customHeight="1" spans="1:2">
      <c r="A9" s="396" t="s">
        <v>9</v>
      </c>
      <c r="B9" s="397" t="s">
        <v>10</v>
      </c>
    </row>
    <row r="10" ht="26.1" customHeight="1" spans="1:2">
      <c r="A10" s="396" t="s">
        <v>11</v>
      </c>
      <c r="B10" s="397" t="s">
        <v>12</v>
      </c>
    </row>
    <row r="11" ht="26.1" customHeight="1" spans="1:2">
      <c r="A11" s="396" t="s">
        <v>13</v>
      </c>
      <c r="B11" s="397" t="s">
        <v>14</v>
      </c>
    </row>
    <row r="12" ht="26.1" customHeight="1" spans="1:2">
      <c r="A12" s="396" t="s">
        <v>15</v>
      </c>
      <c r="B12" s="397" t="s">
        <v>16</v>
      </c>
    </row>
    <row r="13" ht="26.1" customHeight="1" spans="1:2">
      <c r="A13" s="396" t="s">
        <v>17</v>
      </c>
      <c r="B13" s="397" t="s">
        <v>18</v>
      </c>
    </row>
    <row r="14" ht="26.1" customHeight="1" spans="1:2">
      <c r="A14" s="396" t="s">
        <v>19</v>
      </c>
      <c r="B14" s="397" t="s">
        <v>20</v>
      </c>
    </row>
    <row r="15" ht="26.1" customHeight="1" spans="1:2">
      <c r="A15" s="396"/>
      <c r="B15" s="398"/>
    </row>
    <row r="16" ht="26.1" customHeight="1" spans="1:2">
      <c r="A16" s="395" t="s">
        <v>21</v>
      </c>
      <c r="B16" s="395"/>
    </row>
    <row r="17" ht="18" customHeight="1" spans="1:2">
      <c r="A17" s="395"/>
      <c r="B17" s="395"/>
    </row>
    <row r="18" ht="26.1" customHeight="1" spans="1:2">
      <c r="A18" s="396" t="s">
        <v>22</v>
      </c>
      <c r="B18" s="398" t="s">
        <v>23</v>
      </c>
    </row>
    <row r="19" ht="26.1" customHeight="1" spans="1:2">
      <c r="A19" s="396" t="s">
        <v>24</v>
      </c>
      <c r="B19" s="398" t="s">
        <v>25</v>
      </c>
    </row>
    <row r="20" ht="26.1" customHeight="1" spans="1:2">
      <c r="A20" s="396" t="s">
        <v>26</v>
      </c>
      <c r="B20" s="398" t="s">
        <v>27</v>
      </c>
    </row>
    <row r="21" ht="26.1" customHeight="1" spans="1:2">
      <c r="A21" s="396" t="s">
        <v>28</v>
      </c>
      <c r="B21" s="398" t="s">
        <v>29</v>
      </c>
    </row>
    <row r="22" ht="26.1" customHeight="1" spans="1:2">
      <c r="A22" s="396" t="s">
        <v>30</v>
      </c>
      <c r="B22" s="399" t="s">
        <v>31</v>
      </c>
    </row>
    <row r="23" ht="26.1" customHeight="1" spans="1:2">
      <c r="A23" s="396" t="s">
        <v>32</v>
      </c>
      <c r="B23" s="399" t="s">
        <v>33</v>
      </c>
    </row>
    <row r="24" ht="26.1" customHeight="1" spans="1:2">
      <c r="B24" s="398"/>
    </row>
    <row r="25" ht="26.1" customHeight="1" spans="1:2">
      <c r="A25" s="395" t="s">
        <v>34</v>
      </c>
      <c r="B25" s="395"/>
    </row>
    <row r="26" ht="18" customHeight="1" spans="1:2">
      <c r="A26" s="395"/>
      <c r="B26" s="395"/>
    </row>
    <row r="27" ht="26.1" customHeight="1" spans="1:2">
      <c r="A27" s="396" t="s">
        <v>35</v>
      </c>
      <c r="B27" s="398" t="s">
        <v>36</v>
      </c>
    </row>
    <row r="28" ht="26.1" customHeight="1" spans="1:2">
      <c r="A28" s="396" t="s">
        <v>37</v>
      </c>
      <c r="B28" s="398" t="s">
        <v>38</v>
      </c>
    </row>
    <row r="29" ht="26.1" customHeight="1" spans="1:2">
      <c r="A29" s="396" t="s">
        <v>39</v>
      </c>
      <c r="B29" s="398" t="s">
        <v>40</v>
      </c>
    </row>
    <row r="30" ht="26.1" customHeight="1" spans="1:2">
      <c r="A30" s="396" t="s">
        <v>41</v>
      </c>
      <c r="B30" s="398" t="s">
        <v>42</v>
      </c>
    </row>
    <row r="31" ht="26.1" customHeight="1" spans="1:2">
      <c r="A31" s="396" t="s">
        <v>43</v>
      </c>
      <c r="B31" s="398" t="s">
        <v>44</v>
      </c>
    </row>
    <row r="32" ht="26.1" customHeight="1" spans="1:2">
      <c r="B32" s="398"/>
    </row>
    <row r="33" ht="26.1" customHeight="1" spans="1:2">
      <c r="A33" s="395" t="s">
        <v>45</v>
      </c>
      <c r="B33" s="395"/>
    </row>
    <row r="34" ht="18" customHeight="1" spans="1:2">
      <c r="A34" s="395"/>
      <c r="B34" s="395"/>
    </row>
    <row r="35" ht="26.1" customHeight="1" spans="1:2">
      <c r="A35" s="396" t="s">
        <v>46</v>
      </c>
      <c r="B35" s="398" t="s">
        <v>47</v>
      </c>
    </row>
    <row r="36" ht="26.1" customHeight="1" spans="1:2">
      <c r="A36" s="396" t="s">
        <v>48</v>
      </c>
      <c r="B36" s="398" t="s">
        <v>49</v>
      </c>
    </row>
    <row r="37" ht="26.1" customHeight="1" spans="1:2">
      <c r="A37" s="396" t="s">
        <v>50</v>
      </c>
      <c r="B37" s="398" t="s">
        <v>51</v>
      </c>
    </row>
    <row r="38" ht="26.1" customHeight="1" spans="1:2">
      <c r="A38" s="396" t="s">
        <v>52</v>
      </c>
      <c r="B38" s="398" t="s">
        <v>53</v>
      </c>
    </row>
    <row r="39" ht="26.1" customHeight="1" spans="1:2">
      <c r="A39" s="396" t="s">
        <v>54</v>
      </c>
      <c r="B39" s="398" t="s">
        <v>55</v>
      </c>
    </row>
    <row r="40" ht="26.1" customHeight="1" spans="1:2">
      <c r="A40" s="395" t="s">
        <v>56</v>
      </c>
      <c r="B40" s="395"/>
    </row>
    <row r="41" ht="18" customHeight="1" spans="1:2">
      <c r="A41" s="395"/>
      <c r="B41" s="395"/>
    </row>
    <row r="42" ht="26.1" customHeight="1" spans="1:2">
      <c r="A42" s="396" t="s">
        <v>57</v>
      </c>
      <c r="B42" s="398" t="s">
        <v>58</v>
      </c>
    </row>
    <row r="43" ht="26.1" customHeight="1" spans="1:2">
      <c r="A43" s="396" t="s">
        <v>59</v>
      </c>
      <c r="B43" s="398" t="s">
        <v>60</v>
      </c>
    </row>
    <row r="44" ht="26.1" customHeight="1" spans="1:2">
      <c r="A44" s="396" t="s">
        <v>61</v>
      </c>
      <c r="B44" s="398" t="s">
        <v>62</v>
      </c>
    </row>
    <row r="45" ht="26.1" customHeight="1" spans="1:2">
      <c r="A45" s="396" t="s">
        <v>63</v>
      </c>
      <c r="B45" s="398" t="s">
        <v>64</v>
      </c>
    </row>
    <row r="46" ht="26.1" customHeight="1" spans="1:2">
      <c r="A46" s="396" t="s">
        <v>65</v>
      </c>
      <c r="B46" s="398" t="s">
        <v>66</v>
      </c>
    </row>
    <row r="47" ht="26.1" customHeight="1" spans="1:2">
      <c r="A47" s="396" t="s">
        <v>67</v>
      </c>
      <c r="B47" s="398" t="s">
        <v>68</v>
      </c>
    </row>
    <row r="48" ht="26.1" customHeight="1" spans="1:2">
      <c r="A48" s="396" t="s">
        <v>69</v>
      </c>
      <c r="B48" s="398" t="s">
        <v>70</v>
      </c>
    </row>
    <row r="49" ht="26.1" customHeight="1"/>
    <row r="50" ht="18" customHeight="1"/>
    <row r="51" ht="26.1" customHeight="1"/>
    <row r="52" ht="26.1" customHeight="1"/>
    <row r="53" ht="26.1" customHeight="1"/>
    <row r="54" ht="26.1" customHeight="1"/>
    <row r="55" ht="26.1" customHeight="1"/>
    <row r="56" ht="26.1" customHeight="1"/>
    <row r="57" ht="18" customHeight="1"/>
  </sheetData>
  <mergeCells count="6">
    <mergeCell ref="A2:B2"/>
    <mergeCell ref="A4:B4"/>
    <mergeCell ref="A16:B16"/>
    <mergeCell ref="A25:B25"/>
    <mergeCell ref="A33:B33"/>
    <mergeCell ref="A40:B4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showGridLines="0" showZeros="0" workbookViewId="0">
      <selection activeCell="E3" sqref="E3:F3"/>
    </sheetView>
  </sheetViews>
  <sheetFormatPr defaultColWidth="9" defaultRowHeight="14.25" outlineLevelCol="5"/>
  <cols>
    <col min="1" max="1" width="33.625" style="65" customWidth="1"/>
    <col min="2" max="6" width="10.375" style="358" customWidth="1"/>
    <col min="7" max="222" width="9" style="65"/>
    <col min="223" max="223" width="55.125" style="65" customWidth="1"/>
    <col min="224" max="224" width="31.875" style="65" customWidth="1"/>
    <col min="225" max="16384" width="9" style="65"/>
  </cols>
  <sheetData>
    <row r="1" spans="1:6">
      <c r="A1" s="65" t="s">
        <v>71</v>
      </c>
    </row>
    <row r="2" ht="33" customHeight="1" spans="1:6">
      <c r="A2" s="68" t="s">
        <v>72</v>
      </c>
      <c r="B2" s="68"/>
      <c r="C2" s="68"/>
      <c r="D2" s="68"/>
      <c r="E2" s="68"/>
      <c r="F2" s="68"/>
    </row>
    <row r="3" ht="20.25" customHeight="1" spans="1:6">
      <c r="A3" s="62"/>
      <c r="B3" s="359"/>
      <c r="C3" s="359"/>
      <c r="E3" s="69" t="s">
        <v>73</v>
      </c>
      <c r="F3" s="69"/>
    </row>
    <row r="4" s="62" customFormat="1" ht="24.95" customHeight="1" spans="1:6">
      <c r="A4" s="70" t="s">
        <v>74</v>
      </c>
      <c r="B4" s="71" t="s">
        <v>75</v>
      </c>
      <c r="C4" s="71" t="s">
        <v>76</v>
      </c>
      <c r="D4" s="385" t="s">
        <v>77</v>
      </c>
      <c r="E4" s="385"/>
      <c r="F4" s="385"/>
    </row>
    <row r="5" s="62" customFormat="1" ht="36" customHeight="1" spans="1:6">
      <c r="A5" s="73"/>
      <c r="B5" s="116"/>
      <c r="C5" s="116"/>
      <c r="D5" s="386" t="s">
        <v>78</v>
      </c>
      <c r="E5" s="160" t="s">
        <v>79</v>
      </c>
      <c r="F5" s="160" t="s">
        <v>80</v>
      </c>
    </row>
    <row r="6" s="233" customFormat="1" ht="23.1" customHeight="1" spans="1:6">
      <c r="A6" s="259" t="s">
        <v>81</v>
      </c>
      <c r="B6" s="387">
        <f>B7+B22</f>
        <v>135125</v>
      </c>
      <c r="C6" s="387">
        <f>C7+C22</f>
        <v>145900</v>
      </c>
      <c r="D6" s="387">
        <f>D7+D22</f>
        <v>150187</v>
      </c>
      <c r="E6" s="388">
        <f>D6/C6</f>
        <v>1.02938313913639</v>
      </c>
      <c r="F6" s="272">
        <f>(D6/B6-1)</f>
        <v>0.111467160037003</v>
      </c>
    </row>
    <row r="7" s="233" customFormat="1" ht="23.1" customHeight="1" spans="1:6">
      <c r="A7" s="368" t="s">
        <v>82</v>
      </c>
      <c r="B7" s="389">
        <f>SUM(B8:B21)</f>
        <v>111666</v>
      </c>
      <c r="C7" s="389">
        <f>SUM(C8:C21)</f>
        <v>120571</v>
      </c>
      <c r="D7" s="389">
        <f>SUM(D8:D21)</f>
        <v>124075</v>
      </c>
      <c r="E7" s="388">
        <f t="shared" ref="E7:E19" si="0">D7/C7</f>
        <v>1.02906171467434</v>
      </c>
      <c r="F7" s="272">
        <f t="shared" ref="F7:F19" si="1">(D7/B7-1)</f>
        <v>0.111126036573353</v>
      </c>
    </row>
    <row r="8" ht="23.1" customHeight="1" spans="1:6">
      <c r="A8" s="239" t="s">
        <v>83</v>
      </c>
      <c r="B8" s="349">
        <v>33061</v>
      </c>
      <c r="C8" s="349">
        <v>35697</v>
      </c>
      <c r="D8" s="349">
        <v>37701</v>
      </c>
      <c r="E8" s="390">
        <f t="shared" si="0"/>
        <v>1.05613917135894</v>
      </c>
      <c r="F8" s="269">
        <f t="shared" si="1"/>
        <v>0.140346631983304</v>
      </c>
    </row>
    <row r="9" ht="23.1" customHeight="1" spans="1:6">
      <c r="A9" s="239" t="s">
        <v>84</v>
      </c>
      <c r="B9" s="349">
        <v>5451</v>
      </c>
      <c r="C9" s="349">
        <v>5886</v>
      </c>
      <c r="D9" s="349">
        <v>6121</v>
      </c>
      <c r="E9" s="390">
        <f t="shared" si="0"/>
        <v>1.03992524634726</v>
      </c>
      <c r="F9" s="269">
        <f t="shared" si="1"/>
        <v>0.122913226930838</v>
      </c>
    </row>
    <row r="10" ht="23.1" customHeight="1" spans="1:6">
      <c r="A10" s="239" t="s">
        <v>85</v>
      </c>
      <c r="B10" s="349">
        <v>1987</v>
      </c>
      <c r="C10" s="349">
        <v>2145</v>
      </c>
      <c r="D10" s="349">
        <v>4232</v>
      </c>
      <c r="E10" s="390">
        <f t="shared" si="0"/>
        <v>1.97296037296037</v>
      </c>
      <c r="F10" s="269">
        <f t="shared" si="1"/>
        <v>1.1298439859084</v>
      </c>
    </row>
    <row r="11" ht="23.1" customHeight="1" spans="1:6">
      <c r="A11" s="239" t="s">
        <v>86</v>
      </c>
      <c r="B11" s="349">
        <v>985</v>
      </c>
      <c r="C11" s="349">
        <v>1064</v>
      </c>
      <c r="D11" s="349">
        <v>553</v>
      </c>
      <c r="E11" s="390">
        <f t="shared" si="0"/>
        <v>0.519736842105263</v>
      </c>
      <c r="F11" s="269">
        <f t="shared" si="1"/>
        <v>-0.438578680203046</v>
      </c>
    </row>
    <row r="12" ht="23.1" customHeight="1" spans="1:6">
      <c r="A12" s="239" t="s">
        <v>87</v>
      </c>
      <c r="B12" s="349">
        <v>4286</v>
      </c>
      <c r="C12" s="349">
        <v>4628</v>
      </c>
      <c r="D12" s="349">
        <v>4230</v>
      </c>
      <c r="E12" s="390">
        <f t="shared" si="0"/>
        <v>0.91400172860847</v>
      </c>
      <c r="F12" s="269">
        <f t="shared" si="1"/>
        <v>-0.0130657956136258</v>
      </c>
    </row>
    <row r="13" ht="23.1" customHeight="1" spans="1:6">
      <c r="A13" s="239" t="s">
        <v>88</v>
      </c>
      <c r="B13" s="349">
        <v>2788</v>
      </c>
      <c r="C13" s="349">
        <v>3010</v>
      </c>
      <c r="D13" s="349">
        <v>2607</v>
      </c>
      <c r="E13" s="390">
        <f t="shared" si="0"/>
        <v>0.866112956810631</v>
      </c>
      <c r="F13" s="269">
        <f t="shared" si="1"/>
        <v>-0.0649210903873745</v>
      </c>
    </row>
    <row r="14" ht="23.1" customHeight="1" spans="1:6">
      <c r="A14" s="239" t="s">
        <v>89</v>
      </c>
      <c r="B14" s="349">
        <v>1111</v>
      </c>
      <c r="C14" s="349">
        <v>1200</v>
      </c>
      <c r="D14" s="349">
        <v>1466</v>
      </c>
      <c r="E14" s="390">
        <f t="shared" si="0"/>
        <v>1.22166666666667</v>
      </c>
      <c r="F14" s="269">
        <f t="shared" si="1"/>
        <v>0.31953195319532</v>
      </c>
    </row>
    <row r="15" ht="23.1" customHeight="1" spans="1:6">
      <c r="A15" s="239" t="s">
        <v>90</v>
      </c>
      <c r="B15" s="349">
        <v>14744</v>
      </c>
      <c r="C15" s="349">
        <v>15920</v>
      </c>
      <c r="D15" s="349">
        <v>10929</v>
      </c>
      <c r="E15" s="390">
        <f t="shared" si="0"/>
        <v>0.686494974874372</v>
      </c>
      <c r="F15" s="269">
        <f t="shared" si="1"/>
        <v>-0.258749321758003</v>
      </c>
    </row>
    <row r="16" ht="23.1" customHeight="1" spans="1:6">
      <c r="A16" s="239" t="s">
        <v>91</v>
      </c>
      <c r="B16" s="349">
        <v>10354</v>
      </c>
      <c r="C16" s="349">
        <v>11180</v>
      </c>
      <c r="D16" s="349">
        <v>9408</v>
      </c>
      <c r="E16" s="390">
        <f t="shared" si="0"/>
        <v>0.841502683363148</v>
      </c>
      <c r="F16" s="269">
        <f t="shared" si="1"/>
        <v>-0.0913656557852038</v>
      </c>
    </row>
    <row r="17" ht="23.1" customHeight="1" spans="1:6">
      <c r="A17" s="239" t="s">
        <v>92</v>
      </c>
      <c r="B17" s="349">
        <v>27097</v>
      </c>
      <c r="C17" s="349">
        <v>29258</v>
      </c>
      <c r="D17" s="349">
        <v>27536</v>
      </c>
      <c r="E17" s="390">
        <f t="shared" si="0"/>
        <v>0.941144302413015</v>
      </c>
      <c r="F17" s="269">
        <f t="shared" si="1"/>
        <v>0.0162010554673948</v>
      </c>
    </row>
    <row r="18" ht="23.1" customHeight="1" spans="1:6">
      <c r="A18" s="239" t="s">
        <v>93</v>
      </c>
      <c r="B18" s="349">
        <v>3353</v>
      </c>
      <c r="C18" s="349">
        <v>3620</v>
      </c>
      <c r="D18" s="349">
        <v>4519</v>
      </c>
      <c r="E18" s="390">
        <f t="shared" si="0"/>
        <v>1.24834254143646</v>
      </c>
      <c r="F18" s="269">
        <f t="shared" si="1"/>
        <v>0.347748285117805</v>
      </c>
    </row>
    <row r="19" ht="23.1" customHeight="1" spans="1:6">
      <c r="A19" s="239" t="s">
        <v>94</v>
      </c>
      <c r="B19" s="349">
        <v>6395</v>
      </c>
      <c r="C19" s="349">
        <v>6905</v>
      </c>
      <c r="D19" s="349">
        <v>14699</v>
      </c>
      <c r="E19" s="390">
        <f t="shared" si="0"/>
        <v>2.12874728457639</v>
      </c>
      <c r="F19" s="269">
        <f t="shared" si="1"/>
        <v>1.29851446442533</v>
      </c>
    </row>
    <row r="20" ht="23.1" customHeight="1" spans="1:6">
      <c r="A20" s="239" t="s">
        <v>95</v>
      </c>
      <c r="B20" s="349">
        <v>48</v>
      </c>
      <c r="C20" s="349">
        <v>52</v>
      </c>
      <c r="D20" s="349">
        <v>74</v>
      </c>
      <c r="E20" s="390"/>
      <c r="F20" s="269"/>
    </row>
    <row r="21" ht="23.1" customHeight="1" spans="1:6">
      <c r="A21" s="276" t="s">
        <v>96</v>
      </c>
      <c r="B21" s="349">
        <v>6</v>
      </c>
      <c r="C21" s="349">
        <v>6</v>
      </c>
      <c r="D21" s="349"/>
      <c r="E21" s="390"/>
      <c r="F21" s="269"/>
    </row>
    <row r="22" s="233" customFormat="1" ht="23.1" customHeight="1" spans="1:6">
      <c r="A22" s="368" t="s">
        <v>97</v>
      </c>
      <c r="B22" s="389">
        <f>SUM(B23:B29)</f>
        <v>23459</v>
      </c>
      <c r="C22" s="389">
        <f>SUM(C23:C29)</f>
        <v>25329</v>
      </c>
      <c r="D22" s="389">
        <f>SUM(D23:D29)</f>
        <v>26112</v>
      </c>
      <c r="E22" s="388">
        <f>D22/C22</f>
        <v>1.03091318251806</v>
      </c>
      <c r="F22" s="272">
        <f>(D22/B22-1)</f>
        <v>0.113090924591841</v>
      </c>
    </row>
    <row r="23" ht="23.1" customHeight="1" spans="1:6">
      <c r="A23" s="239" t="s">
        <v>98</v>
      </c>
      <c r="B23" s="349">
        <v>5556</v>
      </c>
      <c r="C23" s="349">
        <v>5998</v>
      </c>
      <c r="D23" s="349">
        <v>6372</v>
      </c>
      <c r="E23" s="390">
        <f>D23/C23</f>
        <v>1.06235411803935</v>
      </c>
      <c r="F23" s="269">
        <f>(D23/B23-1)</f>
        <v>0.146868250539957</v>
      </c>
    </row>
    <row r="24" ht="23.1" customHeight="1" spans="1:6">
      <c r="A24" s="239" t="s">
        <v>99</v>
      </c>
      <c r="B24" s="349">
        <v>6751</v>
      </c>
      <c r="C24" s="349">
        <v>7289</v>
      </c>
      <c r="D24" s="349">
        <v>5339</v>
      </c>
      <c r="E24" s="390">
        <f>D24/C24</f>
        <v>0.732473590341611</v>
      </c>
      <c r="F24" s="269">
        <f>(D24/B24-1)</f>
        <v>-0.20915419937787</v>
      </c>
    </row>
    <row r="25" ht="23.1" customHeight="1" spans="1:6">
      <c r="A25" s="239" t="s">
        <v>100</v>
      </c>
      <c r="B25" s="349">
        <v>5740</v>
      </c>
      <c r="C25" s="349">
        <v>6199</v>
      </c>
      <c r="D25" s="349">
        <v>2925</v>
      </c>
      <c r="E25" s="390">
        <f>D25/C25</f>
        <v>0.471850298435231</v>
      </c>
      <c r="F25" s="269">
        <f>(D25/B25-1)</f>
        <v>-0.490418118466899</v>
      </c>
    </row>
    <row r="26" ht="23.1" customHeight="1" spans="1:6">
      <c r="A26" s="239" t="s">
        <v>101</v>
      </c>
      <c r="B26" s="349"/>
      <c r="C26" s="349">
        <v>0</v>
      </c>
      <c r="D26" s="349">
        <v>25</v>
      </c>
      <c r="E26" s="390"/>
      <c r="F26" s="269"/>
    </row>
    <row r="27" ht="23.1" customHeight="1" spans="1:6">
      <c r="A27" s="239" t="s">
        <v>102</v>
      </c>
      <c r="B27" s="349">
        <v>3628</v>
      </c>
      <c r="C27" s="349">
        <v>3917</v>
      </c>
      <c r="D27" s="349">
        <v>10810</v>
      </c>
      <c r="E27" s="390">
        <f>D27/C27</f>
        <v>2.75976512637222</v>
      </c>
      <c r="F27" s="269">
        <f>(D27/B27-1)</f>
        <v>1.97960308710033</v>
      </c>
    </row>
    <row r="28" ht="23.1" customHeight="1" spans="1:6">
      <c r="A28" s="239" t="s">
        <v>103</v>
      </c>
      <c r="B28" s="349"/>
      <c r="C28" s="349">
        <v>67</v>
      </c>
      <c r="D28" s="349"/>
      <c r="E28" s="390"/>
      <c r="F28" s="269"/>
    </row>
    <row r="29" ht="23.1" customHeight="1" spans="1:6">
      <c r="A29" s="239" t="s">
        <v>104</v>
      </c>
      <c r="B29" s="349">
        <v>1784</v>
      </c>
      <c r="C29" s="349">
        <v>1859</v>
      </c>
      <c r="D29" s="349">
        <v>641</v>
      </c>
      <c r="E29" s="390">
        <f>D29/C29</f>
        <v>0.344809037116729</v>
      </c>
      <c r="F29" s="269">
        <f>(D29/B29-1)</f>
        <v>-0.640695067264574</v>
      </c>
    </row>
    <row r="30" s="233" customFormat="1" ht="23.1" customHeight="1" spans="1:6">
      <c r="A30" s="126" t="s">
        <v>105</v>
      </c>
      <c r="B30" s="391">
        <f>B22+B7</f>
        <v>135125</v>
      </c>
      <c r="C30" s="391">
        <f>C22+C7</f>
        <v>145900</v>
      </c>
      <c r="D30" s="391">
        <f>D22+D7</f>
        <v>150187</v>
      </c>
      <c r="E30" s="392">
        <f>D30/C30</f>
        <v>1.02938313913639</v>
      </c>
      <c r="F30" s="384">
        <f>(D30/B30-1)</f>
        <v>0.111467160037003</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9:D21 D65512:D65521 D65526:D65529 HP9:HP21 HP65512:HP65521 HP65526:HP65529">
      <formula1>-800000000000</formula1>
      <formula2>1000000000000</formula2>
    </dataValidation>
  </dataValidations>
  <pageMargins left="0.747916666666667" right="0.55" top="0.826388888888889" bottom="0.629166666666667" header="0.118055555555556" footer="0.118055555555556"/>
  <pageSetup paperSize="9" orientation="portrait" useFirstPageNumber="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showGridLines="0" showZeros="0" zoomScale="93" zoomScaleNormal="93" workbookViewId="0">
      <selection activeCell="E3" sqref="E3:F3"/>
    </sheetView>
  </sheetViews>
  <sheetFormatPr defaultColWidth="9" defaultRowHeight="14.25" outlineLevelCol="5"/>
  <cols>
    <col min="1" max="1" width="31.125" style="65" customWidth="1"/>
    <col min="2" max="3" width="10.625" style="65" customWidth="1"/>
    <col min="4" max="4" width="10.625" style="358" customWidth="1"/>
    <col min="5" max="6" width="10.625" style="65" customWidth="1"/>
    <col min="7" max="219" width="9" style="65"/>
    <col min="220" max="220" width="55.125" style="65" customWidth="1"/>
    <col min="221" max="221" width="31.875" style="65" customWidth="1"/>
    <col min="222" max="16384" width="9" style="65"/>
  </cols>
  <sheetData>
    <row r="1" spans="1:6">
      <c r="A1" s="65" t="s">
        <v>106</v>
      </c>
    </row>
    <row r="2" ht="25.5" customHeight="1" spans="1:6">
      <c r="A2" s="68" t="s">
        <v>107</v>
      </c>
      <c r="B2" s="68"/>
      <c r="C2" s="68"/>
      <c r="D2" s="68"/>
      <c r="E2" s="68"/>
      <c r="F2" s="68"/>
    </row>
    <row r="3" ht="20.25" customHeight="1" spans="1:6">
      <c r="A3" s="62"/>
      <c r="B3" s="62"/>
      <c r="C3" s="62"/>
      <c r="E3" s="69" t="s">
        <v>73</v>
      </c>
      <c r="F3" s="69"/>
    </row>
    <row r="4" s="62" customFormat="1" ht="24.95" customHeight="1" spans="1:6">
      <c r="A4" s="70" t="s">
        <v>74</v>
      </c>
      <c r="B4" s="71" t="s">
        <v>75</v>
      </c>
      <c r="C4" s="71" t="s">
        <v>76</v>
      </c>
      <c r="D4" s="72" t="s">
        <v>77</v>
      </c>
      <c r="E4" s="72"/>
      <c r="F4" s="72"/>
    </row>
    <row r="5" s="62" customFormat="1" ht="30" customHeight="1" spans="1:6">
      <c r="A5" s="73"/>
      <c r="B5" s="116"/>
      <c r="C5" s="116"/>
      <c r="D5" s="115" t="s">
        <v>78</v>
      </c>
      <c r="E5" s="116" t="s">
        <v>79</v>
      </c>
      <c r="F5" s="71" t="s">
        <v>80</v>
      </c>
    </row>
    <row r="6" s="344" customFormat="1" ht="12" customHeight="1" spans="1:6">
      <c r="A6" s="259"/>
      <c r="B6" s="301"/>
      <c r="C6" s="380"/>
      <c r="D6" s="380"/>
      <c r="E6" s="381"/>
      <c r="F6" s="382"/>
    </row>
    <row r="7" ht="24" customHeight="1" spans="1:6">
      <c r="A7" s="239" t="s">
        <v>108</v>
      </c>
      <c r="B7" s="349">
        <v>44916</v>
      </c>
      <c r="C7" s="349">
        <v>46212</v>
      </c>
      <c r="D7" s="371">
        <v>53637</v>
      </c>
      <c r="E7" s="268">
        <f t="shared" ref="E7:E30" si="0">D7/C7</f>
        <v>1.16067255258374</v>
      </c>
      <c r="F7" s="269">
        <f t="shared" ref="F7:F26" si="1">(D7/B7-1)</f>
        <v>0.194162436548223</v>
      </c>
    </row>
    <row r="8" ht="24" customHeight="1" spans="1:6">
      <c r="A8" s="239" t="s">
        <v>109</v>
      </c>
      <c r="B8" s="349">
        <v>551</v>
      </c>
      <c r="C8" s="349">
        <v>683</v>
      </c>
      <c r="D8" s="371">
        <v>279</v>
      </c>
      <c r="E8" s="268">
        <f t="shared" si="0"/>
        <v>0.408491947291362</v>
      </c>
      <c r="F8" s="269">
        <f t="shared" si="1"/>
        <v>-0.493647912885662</v>
      </c>
    </row>
    <row r="9" ht="24" customHeight="1" spans="1:6">
      <c r="A9" s="239" t="s">
        <v>110</v>
      </c>
      <c r="B9" s="349">
        <v>17601</v>
      </c>
      <c r="C9" s="349">
        <v>18260</v>
      </c>
      <c r="D9" s="371">
        <v>18980</v>
      </c>
      <c r="E9" s="268">
        <f t="shared" si="0"/>
        <v>1.039430449069</v>
      </c>
      <c r="F9" s="269">
        <f t="shared" si="1"/>
        <v>0.0783478211465258</v>
      </c>
    </row>
    <row r="10" ht="24" customHeight="1" spans="1:6">
      <c r="A10" s="239" t="s">
        <v>111</v>
      </c>
      <c r="B10" s="349">
        <v>99380</v>
      </c>
      <c r="C10" s="349">
        <v>101171</v>
      </c>
      <c r="D10" s="371">
        <v>115758</v>
      </c>
      <c r="E10" s="268">
        <f t="shared" si="0"/>
        <v>1.14418163307667</v>
      </c>
      <c r="F10" s="269">
        <f t="shared" si="1"/>
        <v>0.164801770980076</v>
      </c>
    </row>
    <row r="11" ht="24" customHeight="1" spans="1:6">
      <c r="A11" s="239" t="s">
        <v>112</v>
      </c>
      <c r="B11" s="349">
        <v>1111</v>
      </c>
      <c r="C11" s="349">
        <v>1252</v>
      </c>
      <c r="D11" s="371">
        <v>1550</v>
      </c>
      <c r="E11" s="268">
        <f t="shared" si="0"/>
        <v>1.23801916932907</v>
      </c>
      <c r="F11" s="269">
        <f t="shared" si="1"/>
        <v>0.395139513951395</v>
      </c>
    </row>
    <row r="12" ht="24" customHeight="1" spans="1:6">
      <c r="A12" s="239" t="s">
        <v>113</v>
      </c>
      <c r="B12" s="349">
        <v>3534</v>
      </c>
      <c r="C12" s="349">
        <v>3623</v>
      </c>
      <c r="D12" s="371">
        <v>2257</v>
      </c>
      <c r="E12" s="268">
        <f t="shared" si="0"/>
        <v>0.622964394148496</v>
      </c>
      <c r="F12" s="269">
        <f t="shared" si="1"/>
        <v>-0.361346915676288</v>
      </c>
    </row>
    <row r="13" ht="24" customHeight="1" spans="1:6">
      <c r="A13" s="239" t="s">
        <v>114</v>
      </c>
      <c r="B13" s="349">
        <v>64551</v>
      </c>
      <c r="C13" s="349">
        <v>66223</v>
      </c>
      <c r="D13" s="371">
        <v>61347</v>
      </c>
      <c r="E13" s="268">
        <f t="shared" si="0"/>
        <v>0.926369992298748</v>
      </c>
      <c r="F13" s="269">
        <f t="shared" si="1"/>
        <v>-0.0496351721894316</v>
      </c>
    </row>
    <row r="14" ht="24" customHeight="1" spans="1:6">
      <c r="A14" s="239" t="s">
        <v>115</v>
      </c>
      <c r="B14" s="349">
        <v>29520</v>
      </c>
      <c r="C14" s="349">
        <v>29351</v>
      </c>
      <c r="D14" s="371">
        <v>34929</v>
      </c>
      <c r="E14" s="268">
        <f t="shared" si="0"/>
        <v>1.19004463221015</v>
      </c>
      <c r="F14" s="269">
        <f t="shared" si="1"/>
        <v>0.183231707317073</v>
      </c>
    </row>
    <row r="15" ht="24" customHeight="1" spans="1:6">
      <c r="A15" s="239" t="s">
        <v>116</v>
      </c>
      <c r="B15" s="349">
        <v>21137</v>
      </c>
      <c r="C15" s="349">
        <v>21380</v>
      </c>
      <c r="D15" s="371">
        <v>30592</v>
      </c>
      <c r="E15" s="268">
        <f t="shared" si="0"/>
        <v>1.43086997193639</v>
      </c>
      <c r="F15" s="269">
        <f t="shared" si="1"/>
        <v>0.447319865638454</v>
      </c>
    </row>
    <row r="16" ht="24" customHeight="1" spans="1:6">
      <c r="A16" s="239" t="s">
        <v>117</v>
      </c>
      <c r="B16" s="349">
        <v>54440</v>
      </c>
      <c r="C16" s="349">
        <v>55272</v>
      </c>
      <c r="D16" s="371">
        <v>63160</v>
      </c>
      <c r="E16" s="268">
        <f t="shared" si="0"/>
        <v>1.14271240411058</v>
      </c>
      <c r="F16" s="269">
        <f t="shared" si="1"/>
        <v>0.16017634092579</v>
      </c>
    </row>
    <row r="17" ht="24" customHeight="1" spans="1:6">
      <c r="A17" s="239" t="s">
        <v>118</v>
      </c>
      <c r="B17" s="349">
        <v>72903</v>
      </c>
      <c r="C17" s="349">
        <v>75708</v>
      </c>
      <c r="D17" s="371">
        <v>91150</v>
      </c>
      <c r="E17" s="268">
        <f t="shared" si="0"/>
        <v>1.20396787657843</v>
      </c>
      <c r="F17" s="269">
        <f t="shared" si="1"/>
        <v>0.250291483203709</v>
      </c>
    </row>
    <row r="18" ht="24" customHeight="1" spans="1:6">
      <c r="A18" s="239" t="s">
        <v>119</v>
      </c>
      <c r="B18" s="349">
        <v>8200</v>
      </c>
      <c r="C18" s="349">
        <v>8383</v>
      </c>
      <c r="D18" s="371">
        <v>9894</v>
      </c>
      <c r="E18" s="268">
        <f t="shared" si="0"/>
        <v>1.18024573541692</v>
      </c>
      <c r="F18" s="269">
        <f t="shared" si="1"/>
        <v>0.206585365853658</v>
      </c>
    </row>
    <row r="19" ht="24" customHeight="1" spans="1:6">
      <c r="A19" s="239" t="s">
        <v>120</v>
      </c>
      <c r="B19" s="349">
        <v>3000</v>
      </c>
      <c r="C19" s="349">
        <v>3085</v>
      </c>
      <c r="D19" s="371">
        <v>3211</v>
      </c>
      <c r="E19" s="268">
        <f t="shared" si="0"/>
        <v>1.04084278768233</v>
      </c>
      <c r="F19" s="269">
        <f t="shared" si="1"/>
        <v>0.0703333333333334</v>
      </c>
    </row>
    <row r="20" ht="24" customHeight="1" spans="1:6">
      <c r="A20" s="239" t="s">
        <v>121</v>
      </c>
      <c r="B20" s="349">
        <v>1343</v>
      </c>
      <c r="C20" s="349">
        <v>1405</v>
      </c>
      <c r="D20" s="371">
        <v>1083</v>
      </c>
      <c r="E20" s="268">
        <f t="shared" si="0"/>
        <v>0.770818505338078</v>
      </c>
      <c r="F20" s="269">
        <f t="shared" si="1"/>
        <v>-0.193596425912137</v>
      </c>
    </row>
    <row r="21" ht="24" customHeight="1" spans="1:6">
      <c r="A21" s="239" t="s">
        <v>122</v>
      </c>
      <c r="B21" s="349">
        <v>104</v>
      </c>
      <c r="C21" s="349">
        <v>107</v>
      </c>
      <c r="D21" s="371">
        <v>334</v>
      </c>
      <c r="E21" s="268">
        <f t="shared" si="0"/>
        <v>3.1214953271028</v>
      </c>
      <c r="F21" s="269">
        <f t="shared" si="1"/>
        <v>2.21153846153846</v>
      </c>
    </row>
    <row r="22" ht="24" customHeight="1" spans="1:6">
      <c r="A22" s="239" t="s">
        <v>123</v>
      </c>
      <c r="B22" s="349">
        <v>122</v>
      </c>
      <c r="C22" s="349">
        <v>130</v>
      </c>
      <c r="D22" s="371">
        <v>132</v>
      </c>
      <c r="E22" s="268">
        <f t="shared" si="0"/>
        <v>1.01538461538462</v>
      </c>
      <c r="F22" s="269">
        <f t="shared" si="1"/>
        <v>0.0819672131147542</v>
      </c>
    </row>
    <row r="23" ht="24" customHeight="1" spans="1:6">
      <c r="A23" s="239" t="s">
        <v>124</v>
      </c>
      <c r="B23" s="349">
        <v>5476</v>
      </c>
      <c r="C23" s="349">
        <v>5598</v>
      </c>
      <c r="D23" s="371">
        <v>3103</v>
      </c>
      <c r="E23" s="268">
        <f t="shared" si="0"/>
        <v>0.554305108967488</v>
      </c>
      <c r="F23" s="269">
        <f t="shared" si="1"/>
        <v>-0.433345507669832</v>
      </c>
    </row>
    <row r="24" ht="24" customHeight="1" spans="1:6">
      <c r="A24" s="239" t="s">
        <v>125</v>
      </c>
      <c r="B24" s="349">
        <v>4397</v>
      </c>
      <c r="C24" s="349">
        <v>4496</v>
      </c>
      <c r="D24" s="371">
        <v>9195</v>
      </c>
      <c r="E24" s="268">
        <f t="shared" si="0"/>
        <v>2.0451512455516</v>
      </c>
      <c r="F24" s="269">
        <f t="shared" si="1"/>
        <v>1.09119854446213</v>
      </c>
    </row>
    <row r="25" ht="24" customHeight="1" spans="1:6">
      <c r="A25" s="239" t="s">
        <v>126</v>
      </c>
      <c r="B25" s="349">
        <v>424</v>
      </c>
      <c r="C25" s="349">
        <v>434</v>
      </c>
      <c r="D25" s="371">
        <v>289</v>
      </c>
      <c r="E25" s="268">
        <f t="shared" si="0"/>
        <v>0.665898617511521</v>
      </c>
      <c r="F25" s="269">
        <f t="shared" si="1"/>
        <v>-0.318396226415094</v>
      </c>
    </row>
    <row r="26" ht="24" customHeight="1" spans="1:6">
      <c r="A26" s="239" t="s">
        <v>127</v>
      </c>
      <c r="B26" s="349">
        <v>990</v>
      </c>
      <c r="C26" s="349">
        <v>1012</v>
      </c>
      <c r="D26" s="371">
        <v>1787</v>
      </c>
      <c r="E26" s="268">
        <f t="shared" si="0"/>
        <v>1.76581027667984</v>
      </c>
      <c r="F26" s="269">
        <f t="shared" si="1"/>
        <v>0.805050505050505</v>
      </c>
    </row>
    <row r="27" ht="24" customHeight="1" spans="1:6">
      <c r="A27" s="239" t="s">
        <v>128</v>
      </c>
      <c r="B27" s="349"/>
      <c r="C27" s="349">
        <v>3800</v>
      </c>
      <c r="D27" s="371"/>
      <c r="E27" s="268">
        <f t="shared" si="0"/>
        <v>0</v>
      </c>
      <c r="F27" s="269"/>
    </row>
    <row r="28" ht="24" customHeight="1" spans="1:6">
      <c r="A28" s="239" t="s">
        <v>129</v>
      </c>
      <c r="B28" s="349">
        <v>1280</v>
      </c>
      <c r="C28" s="349">
        <v>372</v>
      </c>
      <c r="D28" s="371">
        <v>0</v>
      </c>
      <c r="E28" s="268">
        <f t="shared" si="0"/>
        <v>0</v>
      </c>
      <c r="F28" s="269"/>
    </row>
    <row r="29" ht="24" customHeight="1" spans="1:6">
      <c r="A29" s="239" t="s">
        <v>130</v>
      </c>
      <c r="B29" s="349">
        <v>3117</v>
      </c>
      <c r="C29" s="349">
        <v>3284</v>
      </c>
      <c r="D29" s="371">
        <v>3284</v>
      </c>
      <c r="E29" s="268">
        <f t="shared" si="0"/>
        <v>1</v>
      </c>
      <c r="F29" s="269">
        <f>(D29/B29-1)</f>
        <v>0.0535771575232595</v>
      </c>
    </row>
    <row r="30" s="233" customFormat="1" ht="21.95" customHeight="1" spans="1:6">
      <c r="A30" s="126" t="s">
        <v>131</v>
      </c>
      <c r="B30" s="354">
        <f>SUM(B7:B29)</f>
        <v>438097</v>
      </c>
      <c r="C30" s="354">
        <f>SUM(C7:C29)</f>
        <v>451241</v>
      </c>
      <c r="D30" s="354">
        <f>SUM(D7:D29)</f>
        <v>505951</v>
      </c>
      <c r="E30" s="383">
        <f t="shared" si="0"/>
        <v>1.12124341538114</v>
      </c>
      <c r="F30" s="384">
        <f>(D30/B30-1)</f>
        <v>0.15488350753372</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9:D16 D22:D29 D65512:D65521 D65526:D65529 HM9:HM16 HM22:HM30 HM65512:HM65521 HM65526:HM65529">
      <formula1>-800000000000</formula1>
      <formula2>1000000000000</formula2>
    </dataValidation>
  </dataValidations>
  <printOptions horizontalCentered="1"/>
  <pageMargins left="0.747916666666667" right="0.550694444444444" top="0.826388888888889" bottom="0.629861111111111" header="0.118055555555556" footer="0.118055555555556"/>
  <pageSetup paperSize="9" orientation="portrait" useFirstPageNumber="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E3" sqref="E3:F3"/>
    </sheetView>
  </sheetViews>
  <sheetFormatPr defaultColWidth="9" defaultRowHeight="14.25"/>
  <cols>
    <col min="1" max="1" width="33.625" style="65" customWidth="1"/>
    <col min="2" max="2" width="10.375" style="358" customWidth="1"/>
    <col min="3" max="6" width="10.375" style="314" customWidth="1"/>
    <col min="7" max="222" width="9" style="65"/>
    <col min="223" max="223" width="55.125" style="65" customWidth="1"/>
    <col min="224" max="224" width="31.875" style="65" customWidth="1"/>
    <col min="225" max="16384" width="9" style="65"/>
  </cols>
  <sheetData>
    <row r="1" spans="1:9">
      <c r="A1" s="66" t="s">
        <v>132</v>
      </c>
    </row>
    <row r="2" ht="33" customHeight="1" spans="1:9">
      <c r="A2" s="67" t="s">
        <v>133</v>
      </c>
      <c r="B2" s="68"/>
      <c r="C2" s="68"/>
      <c r="D2" s="68"/>
      <c r="E2" s="68"/>
      <c r="F2" s="68"/>
    </row>
    <row r="3" ht="20.25" customHeight="1" spans="1:9">
      <c r="A3" s="62"/>
      <c r="B3" s="359"/>
      <c r="C3" s="360"/>
      <c r="E3" s="320" t="s">
        <v>73</v>
      </c>
      <c r="F3" s="320"/>
    </row>
    <row r="4" s="62" customFormat="1" ht="24.95" customHeight="1" spans="1:9">
      <c r="A4" s="70" t="s">
        <v>74</v>
      </c>
      <c r="B4" s="71" t="s">
        <v>75</v>
      </c>
      <c r="C4" s="236" t="s">
        <v>76</v>
      </c>
      <c r="D4" s="361" t="s">
        <v>77</v>
      </c>
      <c r="E4" s="361"/>
      <c r="F4" s="361"/>
    </row>
    <row r="5" s="62" customFormat="1" ht="36" customHeight="1" spans="1:9">
      <c r="A5" s="73"/>
      <c r="B5" s="116"/>
      <c r="C5" s="321"/>
      <c r="D5" s="362" t="s">
        <v>78</v>
      </c>
      <c r="E5" s="363" t="s">
        <v>79</v>
      </c>
      <c r="F5" s="363" t="s">
        <v>80</v>
      </c>
    </row>
    <row r="6" s="233" customFormat="1" ht="23.1" customHeight="1" spans="1:9">
      <c r="A6" s="259" t="s">
        <v>81</v>
      </c>
      <c r="B6" s="364">
        <f>B7+B22</f>
        <v>33261</v>
      </c>
      <c r="C6" s="365">
        <f>C7+C22</f>
        <v>35912</v>
      </c>
      <c r="D6" s="365">
        <f>D7+D22</f>
        <v>45404</v>
      </c>
      <c r="E6" s="366">
        <f>D6/C6</f>
        <v>1.26431276453553</v>
      </c>
      <c r="F6" s="367">
        <f>(D6/B6-1)</f>
        <v>0.365082228435706</v>
      </c>
    </row>
    <row r="7" s="233" customFormat="1" ht="23.1" customHeight="1" spans="1:9">
      <c r="A7" s="368" t="s">
        <v>82</v>
      </c>
      <c r="B7" s="369">
        <f>SUM(B8:B21)</f>
        <v>9802</v>
      </c>
      <c r="C7" s="370">
        <f>SUM(C8:C21)</f>
        <v>10583</v>
      </c>
      <c r="D7" s="370">
        <f>SUM(D8:D21)</f>
        <v>19292</v>
      </c>
      <c r="E7" s="366">
        <f>D7/C7</f>
        <v>1.82292355664745</v>
      </c>
      <c r="F7" s="367">
        <f>(D7/B7-1)</f>
        <v>0.96816976127321</v>
      </c>
    </row>
    <row r="8" ht="23.1" customHeight="1" spans="1:9">
      <c r="A8" s="239" t="s">
        <v>83</v>
      </c>
      <c r="B8" s="371"/>
      <c r="C8" s="350"/>
      <c r="D8" s="350"/>
      <c r="E8" s="372"/>
      <c r="F8" s="353"/>
    </row>
    <row r="9" ht="23.1" customHeight="1" spans="1:9">
      <c r="A9" s="239" t="s">
        <v>84</v>
      </c>
      <c r="B9" s="371"/>
      <c r="C9" s="350"/>
      <c r="D9" s="350"/>
      <c r="E9" s="372"/>
      <c r="F9" s="353"/>
    </row>
    <row r="10" ht="23.1" customHeight="1" spans="1:9">
      <c r="A10" s="239" t="s">
        <v>85</v>
      </c>
      <c r="B10" s="371"/>
      <c r="C10" s="350"/>
      <c r="D10" s="350"/>
      <c r="E10" s="372"/>
      <c r="F10" s="353"/>
      <c r="H10" s="373"/>
      <c r="I10" s="374"/>
    </row>
    <row r="11" ht="23.1" customHeight="1" spans="1:9">
      <c r="A11" s="239" t="s">
        <v>86</v>
      </c>
      <c r="B11" s="371"/>
      <c r="C11" s="350"/>
      <c r="D11" s="350"/>
      <c r="E11" s="372"/>
      <c r="F11" s="353"/>
      <c r="H11" s="375"/>
      <c r="I11" s="376"/>
    </row>
    <row r="12" ht="23.1" customHeight="1" spans="1:9">
      <c r="A12" s="239" t="s">
        <v>87</v>
      </c>
      <c r="B12" s="371"/>
      <c r="C12" s="350"/>
      <c r="D12" s="350"/>
      <c r="E12" s="372"/>
      <c r="F12" s="353"/>
    </row>
    <row r="13" ht="23.1" customHeight="1" spans="1:9">
      <c r="A13" s="239" t="s">
        <v>88</v>
      </c>
      <c r="B13" s="371"/>
      <c r="C13" s="350"/>
      <c r="D13" s="350"/>
      <c r="E13" s="372"/>
      <c r="F13" s="353"/>
    </row>
    <row r="14" ht="23.1" customHeight="1" spans="1:9">
      <c r="A14" s="239" t="s">
        <v>89</v>
      </c>
      <c r="B14" s="371"/>
      <c r="C14" s="350"/>
      <c r="D14" s="350"/>
      <c r="E14" s="372"/>
      <c r="F14" s="353"/>
    </row>
    <row r="15" ht="23.1" customHeight="1" spans="1:9">
      <c r="A15" s="239" t="s">
        <v>90</v>
      </c>
      <c r="B15" s="371"/>
      <c r="C15" s="350"/>
      <c r="D15" s="350"/>
      <c r="E15" s="372"/>
      <c r="F15" s="353"/>
    </row>
    <row r="16" ht="23.1" customHeight="1" spans="1:9">
      <c r="A16" s="239" t="s">
        <v>91</v>
      </c>
      <c r="B16" s="371"/>
      <c r="C16" s="350"/>
      <c r="D16" s="350"/>
      <c r="E16" s="372"/>
      <c r="F16" s="353"/>
    </row>
    <row r="17" ht="23.1" customHeight="1" spans="1:6">
      <c r="A17" s="239" t="s">
        <v>92</v>
      </c>
      <c r="B17" s="371"/>
      <c r="C17" s="350"/>
      <c r="D17" s="350"/>
      <c r="E17" s="372"/>
      <c r="F17" s="353"/>
    </row>
    <row r="18" ht="23.1" customHeight="1" spans="1:6">
      <c r="A18" s="239" t="s">
        <v>93</v>
      </c>
      <c r="B18" s="371">
        <v>3353</v>
      </c>
      <c r="C18" s="350">
        <v>3620</v>
      </c>
      <c r="D18" s="350">
        <v>4519</v>
      </c>
      <c r="E18" s="372">
        <f>D18/C18</f>
        <v>1.24834254143646</v>
      </c>
      <c r="F18" s="353">
        <f>(D18/B18-1)</f>
        <v>0.347748285117805</v>
      </c>
    </row>
    <row r="19" ht="23.1" customHeight="1" spans="1:6">
      <c r="A19" s="239" t="s">
        <v>94</v>
      </c>
      <c r="B19" s="371">
        <v>6395</v>
      </c>
      <c r="C19" s="350">
        <v>6905</v>
      </c>
      <c r="D19" s="350">
        <v>14699</v>
      </c>
      <c r="E19" s="372">
        <f>D19/C19</f>
        <v>2.12874728457639</v>
      </c>
      <c r="F19" s="353">
        <f>(D19/B19-1)</f>
        <v>1.29851446442533</v>
      </c>
    </row>
    <row r="20" ht="23.1" customHeight="1" spans="1:6">
      <c r="A20" s="239" t="s">
        <v>95</v>
      </c>
      <c r="B20" s="371">
        <v>48</v>
      </c>
      <c r="C20" s="350">
        <v>52</v>
      </c>
      <c r="D20" s="350">
        <v>74</v>
      </c>
      <c r="E20" s="372"/>
      <c r="F20" s="353"/>
    </row>
    <row r="21" ht="23.1" customHeight="1" spans="1:6">
      <c r="A21" s="276" t="s">
        <v>96</v>
      </c>
      <c r="B21" s="371">
        <v>6</v>
      </c>
      <c r="C21" s="350">
        <v>6</v>
      </c>
      <c r="D21" s="350"/>
      <c r="E21" s="372"/>
      <c r="F21" s="353"/>
    </row>
    <row r="22" s="233" customFormat="1" ht="23.1" customHeight="1" spans="1:6">
      <c r="A22" s="368" t="s">
        <v>97</v>
      </c>
      <c r="B22" s="369">
        <f>SUM(B23:B29)</f>
        <v>23459</v>
      </c>
      <c r="C22" s="370">
        <f>SUM(C23:C29)</f>
        <v>25329</v>
      </c>
      <c r="D22" s="370">
        <f>SUM(D23:D29)</f>
        <v>26112</v>
      </c>
      <c r="E22" s="366">
        <f>D22/C22</f>
        <v>1.03091318251806</v>
      </c>
      <c r="F22" s="367">
        <f>(D22/B22-1)</f>
        <v>0.113090924591841</v>
      </c>
    </row>
    <row r="23" ht="23.1" customHeight="1" spans="1:6">
      <c r="A23" s="239" t="s">
        <v>98</v>
      </c>
      <c r="B23" s="371">
        <v>5556</v>
      </c>
      <c r="C23" s="350">
        <v>5998</v>
      </c>
      <c r="D23" s="350">
        <v>6372</v>
      </c>
      <c r="E23" s="372">
        <f>D23/C23</f>
        <v>1.06235411803935</v>
      </c>
      <c r="F23" s="353">
        <f>(D23/B23-1)</f>
        <v>0.146868250539957</v>
      </c>
    </row>
    <row r="24" ht="23.1" customHeight="1" spans="1:6">
      <c r="A24" s="239" t="s">
        <v>99</v>
      </c>
      <c r="B24" s="371">
        <v>6751</v>
      </c>
      <c r="C24" s="350">
        <v>7289</v>
      </c>
      <c r="D24" s="350">
        <v>5339</v>
      </c>
      <c r="E24" s="372">
        <f>D24/C24</f>
        <v>0.732473590341611</v>
      </c>
      <c r="F24" s="353">
        <f>(D24/B24-1)</f>
        <v>-0.20915419937787</v>
      </c>
    </row>
    <row r="25" ht="23.1" customHeight="1" spans="1:6">
      <c r="A25" s="239" t="s">
        <v>100</v>
      </c>
      <c r="B25" s="371">
        <v>5740</v>
      </c>
      <c r="C25" s="350">
        <v>6199</v>
      </c>
      <c r="D25" s="350">
        <v>2925</v>
      </c>
      <c r="E25" s="372">
        <f>D25/C25</f>
        <v>0.471850298435231</v>
      </c>
      <c r="F25" s="353">
        <f>(D25/B25-1)</f>
        <v>-0.490418118466899</v>
      </c>
    </row>
    <row r="26" ht="23.1" customHeight="1" spans="1:6">
      <c r="A26" s="239" t="s">
        <v>101</v>
      </c>
      <c r="B26" s="371"/>
      <c r="C26" s="350">
        <v>0</v>
      </c>
      <c r="D26" s="350">
        <v>25</v>
      </c>
      <c r="E26" s="372"/>
      <c r="F26" s="353"/>
    </row>
    <row r="27" ht="23.1" customHeight="1" spans="1:6">
      <c r="A27" s="239" t="s">
        <v>102</v>
      </c>
      <c r="B27" s="371">
        <v>3628</v>
      </c>
      <c r="C27" s="350">
        <v>3917</v>
      </c>
      <c r="D27" s="350">
        <v>10810</v>
      </c>
      <c r="E27" s="372">
        <f>D27/C27</f>
        <v>2.75976512637222</v>
      </c>
      <c r="F27" s="353">
        <f>(D27/B27-1)</f>
        <v>1.97960308710033</v>
      </c>
    </row>
    <row r="28" ht="23.1" customHeight="1" spans="1:6">
      <c r="A28" s="239" t="s">
        <v>103</v>
      </c>
      <c r="B28" s="371"/>
      <c r="C28" s="350">
        <v>67</v>
      </c>
      <c r="D28" s="350"/>
      <c r="E28" s="372"/>
      <c r="F28" s="353"/>
    </row>
    <row r="29" ht="23.1" customHeight="1" spans="1:6">
      <c r="A29" s="239" t="s">
        <v>104</v>
      </c>
      <c r="B29" s="371">
        <v>1784</v>
      </c>
      <c r="C29" s="350">
        <v>1859</v>
      </c>
      <c r="D29" s="350">
        <v>641</v>
      </c>
      <c r="E29" s="372">
        <f>D29/C29</f>
        <v>0.344809037116729</v>
      </c>
      <c r="F29" s="353">
        <f>(D29/B29-1)</f>
        <v>-0.640695067264574</v>
      </c>
    </row>
    <row r="30" s="233" customFormat="1" ht="23.1" customHeight="1" spans="1:6">
      <c r="A30" s="126" t="s">
        <v>105</v>
      </c>
      <c r="B30" s="377">
        <f>B22+B7</f>
        <v>33261</v>
      </c>
      <c r="C30" s="378">
        <f>C22+C7</f>
        <v>35912</v>
      </c>
      <c r="D30" s="378">
        <f>D22+D7</f>
        <v>45404</v>
      </c>
      <c r="E30" s="379">
        <f>D30/C30</f>
        <v>1.26431276453553</v>
      </c>
      <c r="F30" s="357">
        <f>(D30/B30-1)</f>
        <v>0.365082228435706</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9:D21 D65512:D65521 D65526:D65529 HP9:HP21 HP65512:HP65521 HP65526:HP65529">
      <formula1>-800000000000</formula1>
      <formula2>1000000000000</formula2>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workbookViewId="0">
      <selection activeCell="E3" sqref="E3:F3"/>
    </sheetView>
  </sheetViews>
  <sheetFormatPr defaultColWidth="9" defaultRowHeight="14.25" outlineLevelCol="5"/>
  <cols>
    <col min="1" max="1" width="31.125" style="65" customWidth="1"/>
    <col min="2" max="2" width="10.625" style="65" customWidth="1"/>
    <col min="3" max="3" width="10.625" style="234" customWidth="1"/>
    <col min="4" max="4" width="10.625" style="314" customWidth="1"/>
    <col min="5" max="6" width="10.625" style="234" customWidth="1"/>
    <col min="7" max="219" width="9" style="65"/>
    <col min="220" max="220" width="55.125" style="65" customWidth="1"/>
    <col min="221" max="221" width="31.875" style="65" customWidth="1"/>
    <col min="222" max="16384" width="9" style="65"/>
  </cols>
  <sheetData>
    <row r="1" spans="1:6">
      <c r="A1" s="66" t="s">
        <v>134</v>
      </c>
    </row>
    <row r="2" ht="25.5" customHeight="1" spans="1:6">
      <c r="A2" s="67" t="s">
        <v>135</v>
      </c>
      <c r="B2" s="68"/>
      <c r="C2" s="68"/>
      <c r="D2" s="68"/>
      <c r="E2" s="68"/>
      <c r="F2" s="68"/>
    </row>
    <row r="3" ht="20.25" customHeight="1" spans="1:6">
      <c r="A3" s="62"/>
      <c r="B3" s="62"/>
      <c r="C3" s="235"/>
      <c r="E3" s="320" t="s">
        <v>73</v>
      </c>
      <c r="F3" s="320"/>
    </row>
    <row r="4" s="62" customFormat="1" ht="24.95" customHeight="1" spans="1:6">
      <c r="A4" s="70" t="s">
        <v>74</v>
      </c>
      <c r="B4" s="71" t="s">
        <v>75</v>
      </c>
      <c r="C4" s="236" t="s">
        <v>76</v>
      </c>
      <c r="D4" s="238" t="s">
        <v>77</v>
      </c>
      <c r="E4" s="238"/>
      <c r="F4" s="238"/>
    </row>
    <row r="5" s="62" customFormat="1" ht="30" customHeight="1" spans="1:6">
      <c r="A5" s="73"/>
      <c r="B5" s="116"/>
      <c r="C5" s="321"/>
      <c r="D5" s="345" t="s">
        <v>78</v>
      </c>
      <c r="E5" s="321" t="s">
        <v>79</v>
      </c>
      <c r="F5" s="236" t="s">
        <v>80</v>
      </c>
    </row>
    <row r="6" s="344" customFormat="1" ht="12" customHeight="1" spans="1:6">
      <c r="A6" s="259"/>
      <c r="B6" s="301"/>
      <c r="C6" s="346"/>
      <c r="D6" s="346"/>
      <c r="E6" s="347"/>
      <c r="F6" s="348"/>
    </row>
    <row r="7" ht="24" customHeight="1" spans="1:6">
      <c r="A7" s="239" t="s">
        <v>108</v>
      </c>
      <c r="B7" s="349">
        <v>27469</v>
      </c>
      <c r="C7" s="350">
        <v>32458</v>
      </c>
      <c r="D7" s="351">
        <f>53637-24141</f>
        <v>29496</v>
      </c>
      <c r="E7" s="352">
        <f t="shared" ref="E7:E30" si="0">D7/C7</f>
        <v>0.908743607123051</v>
      </c>
      <c r="F7" s="353">
        <f t="shared" ref="F7:F26" si="1">(D7/B7-1)</f>
        <v>0.0737922749281008</v>
      </c>
    </row>
    <row r="8" ht="24" customHeight="1" spans="1:6">
      <c r="A8" s="239" t="s">
        <v>109</v>
      </c>
      <c r="B8" s="349">
        <v>551</v>
      </c>
      <c r="C8" s="350">
        <v>563</v>
      </c>
      <c r="D8" s="351">
        <v>279</v>
      </c>
      <c r="E8" s="352">
        <f t="shared" si="0"/>
        <v>0.495559502664298</v>
      </c>
      <c r="F8" s="353">
        <f t="shared" si="1"/>
        <v>-0.493647912885662</v>
      </c>
    </row>
    <row r="9" ht="24" customHeight="1" spans="1:6">
      <c r="A9" s="239" t="s">
        <v>110</v>
      </c>
      <c r="B9" s="349">
        <v>17601</v>
      </c>
      <c r="C9" s="350">
        <v>17995</v>
      </c>
      <c r="D9" s="351">
        <v>18980</v>
      </c>
      <c r="E9" s="352">
        <f t="shared" si="0"/>
        <v>1.05473742706307</v>
      </c>
      <c r="F9" s="353">
        <f t="shared" si="1"/>
        <v>0.0783478211465258</v>
      </c>
    </row>
    <row r="10" ht="24" customHeight="1" spans="1:6">
      <c r="A10" s="239" t="s">
        <v>111</v>
      </c>
      <c r="B10" s="349">
        <v>97442</v>
      </c>
      <c r="C10" s="350">
        <v>100604</v>
      </c>
      <c r="D10" s="351">
        <f>115758-468</f>
        <v>115290</v>
      </c>
      <c r="E10" s="352">
        <f t="shared" si="0"/>
        <v>1.14597829112163</v>
      </c>
      <c r="F10" s="353">
        <f t="shared" si="1"/>
        <v>0.183165370168921</v>
      </c>
    </row>
    <row r="11" ht="24" customHeight="1" spans="1:6">
      <c r="A11" s="239" t="s">
        <v>112</v>
      </c>
      <c r="B11" s="349">
        <v>993</v>
      </c>
      <c r="C11" s="350">
        <v>1136</v>
      </c>
      <c r="D11" s="351">
        <v>1550</v>
      </c>
      <c r="E11" s="352">
        <f t="shared" si="0"/>
        <v>1.36443661971831</v>
      </c>
      <c r="F11" s="353">
        <f t="shared" si="1"/>
        <v>0.560926485397784</v>
      </c>
    </row>
    <row r="12" ht="24" customHeight="1" spans="1:6">
      <c r="A12" s="239" t="s">
        <v>113</v>
      </c>
      <c r="B12" s="349">
        <v>3534</v>
      </c>
      <c r="C12" s="350">
        <v>3613</v>
      </c>
      <c r="D12" s="351">
        <v>2257</v>
      </c>
      <c r="E12" s="352">
        <f t="shared" si="0"/>
        <v>0.624688624411846</v>
      </c>
      <c r="F12" s="353">
        <f t="shared" si="1"/>
        <v>-0.361346915676288</v>
      </c>
    </row>
    <row r="13" ht="24" customHeight="1" spans="1:6">
      <c r="A13" s="239" t="s">
        <v>114</v>
      </c>
      <c r="B13" s="349">
        <v>64067</v>
      </c>
      <c r="C13" s="350">
        <v>65995</v>
      </c>
      <c r="D13" s="351">
        <f>61347-528</f>
        <v>60819</v>
      </c>
      <c r="E13" s="352">
        <f t="shared" si="0"/>
        <v>0.921569815895144</v>
      </c>
      <c r="F13" s="353">
        <f t="shared" si="1"/>
        <v>-0.0506969266549081</v>
      </c>
    </row>
    <row r="14" ht="24" customHeight="1" spans="1:6">
      <c r="A14" s="239" t="s">
        <v>115</v>
      </c>
      <c r="B14" s="349">
        <v>29397</v>
      </c>
      <c r="C14" s="350">
        <v>24181</v>
      </c>
      <c r="D14" s="351">
        <v>34929</v>
      </c>
      <c r="E14" s="352">
        <f t="shared" si="0"/>
        <v>1.44448120425127</v>
      </c>
      <c r="F14" s="353">
        <f t="shared" si="1"/>
        <v>0.188182467598734</v>
      </c>
    </row>
    <row r="15" ht="24" customHeight="1" spans="1:6">
      <c r="A15" s="239" t="s">
        <v>116</v>
      </c>
      <c r="B15" s="349">
        <v>20637</v>
      </c>
      <c r="C15" s="350">
        <v>19610</v>
      </c>
      <c r="D15" s="351">
        <v>30592</v>
      </c>
      <c r="E15" s="352">
        <f t="shared" si="0"/>
        <v>1.56002039775625</v>
      </c>
      <c r="F15" s="353">
        <f t="shared" si="1"/>
        <v>0.482386005717885</v>
      </c>
    </row>
    <row r="16" ht="24" customHeight="1" spans="1:6">
      <c r="A16" s="239" t="s">
        <v>117</v>
      </c>
      <c r="B16" s="349">
        <v>52059</v>
      </c>
      <c r="C16" s="350">
        <v>52658</v>
      </c>
      <c r="D16" s="351">
        <f>63160-2835</f>
        <v>60325</v>
      </c>
      <c r="E16" s="352">
        <f t="shared" si="0"/>
        <v>1.14559990884576</v>
      </c>
      <c r="F16" s="353">
        <f t="shared" si="1"/>
        <v>0.15878138266198</v>
      </c>
    </row>
    <row r="17" ht="24" customHeight="1" spans="1:6">
      <c r="A17" s="239" t="s">
        <v>118</v>
      </c>
      <c r="B17" s="349">
        <v>69497</v>
      </c>
      <c r="C17" s="350">
        <v>74534</v>
      </c>
      <c r="D17" s="351">
        <f>91150-1896</f>
        <v>89254</v>
      </c>
      <c r="E17" s="352">
        <f t="shared" si="0"/>
        <v>1.19749376123648</v>
      </c>
      <c r="F17" s="353">
        <f t="shared" si="1"/>
        <v>0.284285652618099</v>
      </c>
    </row>
    <row r="18" ht="24" customHeight="1" spans="1:6">
      <c r="A18" s="239" t="s">
        <v>119</v>
      </c>
      <c r="B18" s="349">
        <v>8200</v>
      </c>
      <c r="C18" s="350">
        <v>8383</v>
      </c>
      <c r="D18" s="351">
        <v>9894</v>
      </c>
      <c r="E18" s="352">
        <f t="shared" si="0"/>
        <v>1.18024573541692</v>
      </c>
      <c r="F18" s="353">
        <f t="shared" si="1"/>
        <v>0.206585365853658</v>
      </c>
    </row>
    <row r="19" ht="24" customHeight="1" spans="1:6">
      <c r="A19" s="239" t="s">
        <v>120</v>
      </c>
      <c r="B19" s="349">
        <v>3000</v>
      </c>
      <c r="C19" s="350">
        <v>3067</v>
      </c>
      <c r="D19" s="351">
        <v>3211</v>
      </c>
      <c r="E19" s="352">
        <f t="shared" si="0"/>
        <v>1.0469514183241</v>
      </c>
      <c r="F19" s="353">
        <f t="shared" si="1"/>
        <v>0.0703333333333334</v>
      </c>
    </row>
    <row r="20" ht="24" customHeight="1" spans="1:6">
      <c r="A20" s="239" t="s">
        <v>121</v>
      </c>
      <c r="B20" s="349">
        <v>1343</v>
      </c>
      <c r="C20" s="350">
        <v>1373</v>
      </c>
      <c r="D20" s="351">
        <v>1083</v>
      </c>
      <c r="E20" s="352">
        <f t="shared" si="0"/>
        <v>0.788783685360524</v>
      </c>
      <c r="F20" s="353">
        <f t="shared" si="1"/>
        <v>-0.193596425912137</v>
      </c>
    </row>
    <row r="21" ht="24" customHeight="1" spans="1:6">
      <c r="A21" s="239" t="s">
        <v>122</v>
      </c>
      <c r="B21" s="349">
        <v>104</v>
      </c>
      <c r="C21" s="350">
        <v>107</v>
      </c>
      <c r="D21" s="351">
        <v>334</v>
      </c>
      <c r="E21" s="352">
        <f t="shared" si="0"/>
        <v>3.1214953271028</v>
      </c>
      <c r="F21" s="353">
        <f t="shared" si="1"/>
        <v>2.21153846153846</v>
      </c>
    </row>
    <row r="22" ht="24" customHeight="1" spans="1:6">
      <c r="A22" s="239" t="s">
        <v>123</v>
      </c>
      <c r="B22" s="349">
        <v>122</v>
      </c>
      <c r="C22" s="350">
        <v>125</v>
      </c>
      <c r="D22" s="351">
        <v>132</v>
      </c>
      <c r="E22" s="352">
        <f t="shared" si="0"/>
        <v>1.056</v>
      </c>
      <c r="F22" s="353">
        <f t="shared" si="1"/>
        <v>0.0819672131147542</v>
      </c>
    </row>
    <row r="23" ht="24" customHeight="1" spans="1:6">
      <c r="A23" s="239" t="s">
        <v>124</v>
      </c>
      <c r="B23" s="349">
        <v>5476</v>
      </c>
      <c r="C23" s="350">
        <v>5598</v>
      </c>
      <c r="D23" s="351">
        <v>3103</v>
      </c>
      <c r="E23" s="352">
        <f t="shared" si="0"/>
        <v>0.554305108967488</v>
      </c>
      <c r="F23" s="353">
        <f t="shared" si="1"/>
        <v>-0.433345507669832</v>
      </c>
    </row>
    <row r="24" ht="24" customHeight="1" spans="1:6">
      <c r="A24" s="239" t="s">
        <v>125</v>
      </c>
      <c r="B24" s="349">
        <v>4397</v>
      </c>
      <c r="C24" s="350">
        <v>4496</v>
      </c>
      <c r="D24" s="351">
        <v>9195</v>
      </c>
      <c r="E24" s="352">
        <f t="shared" si="0"/>
        <v>2.0451512455516</v>
      </c>
      <c r="F24" s="353">
        <f t="shared" si="1"/>
        <v>1.09119854446213</v>
      </c>
    </row>
    <row r="25" ht="24" customHeight="1" spans="1:6">
      <c r="A25" s="239" t="s">
        <v>126</v>
      </c>
      <c r="B25" s="349">
        <v>424</v>
      </c>
      <c r="C25" s="350">
        <v>434</v>
      </c>
      <c r="D25" s="351">
        <v>289</v>
      </c>
      <c r="E25" s="352">
        <f t="shared" si="0"/>
        <v>0.665898617511521</v>
      </c>
      <c r="F25" s="353">
        <f t="shared" si="1"/>
        <v>-0.318396226415094</v>
      </c>
    </row>
    <row r="26" ht="24" customHeight="1" spans="1:6">
      <c r="A26" s="239" t="s">
        <v>127</v>
      </c>
      <c r="B26" s="349">
        <v>990</v>
      </c>
      <c r="C26" s="350">
        <v>1012</v>
      </c>
      <c r="D26" s="351">
        <v>1787</v>
      </c>
      <c r="E26" s="352">
        <f t="shared" si="0"/>
        <v>1.76581027667984</v>
      </c>
      <c r="F26" s="353">
        <f t="shared" si="1"/>
        <v>0.805050505050505</v>
      </c>
    </row>
    <row r="27" ht="24" customHeight="1" spans="1:6">
      <c r="A27" s="239" t="s">
        <v>128</v>
      </c>
      <c r="B27" s="349"/>
      <c r="C27" s="350">
        <v>3800</v>
      </c>
      <c r="D27" s="351"/>
      <c r="E27" s="352">
        <f t="shared" si="0"/>
        <v>0</v>
      </c>
      <c r="F27" s="353"/>
    </row>
    <row r="28" ht="24" customHeight="1" spans="1:6">
      <c r="A28" s="239" t="s">
        <v>129</v>
      </c>
      <c r="B28" s="349">
        <v>1280</v>
      </c>
      <c r="C28" s="350"/>
      <c r="D28" s="351">
        <v>0</v>
      </c>
      <c r="E28" s="352" t="e">
        <f t="shared" si="0"/>
        <v>#DIV/0!</v>
      </c>
      <c r="F28" s="353"/>
    </row>
    <row r="29" ht="24" customHeight="1" spans="1:6">
      <c r="A29" s="239" t="s">
        <v>130</v>
      </c>
      <c r="B29" s="349">
        <v>3117</v>
      </c>
      <c r="C29" s="350">
        <v>3284</v>
      </c>
      <c r="D29" s="351">
        <v>3284</v>
      </c>
      <c r="E29" s="352">
        <f t="shared" si="0"/>
        <v>1</v>
      </c>
      <c r="F29" s="353">
        <f>(D29/B29-1)</f>
        <v>0.0535771575232595</v>
      </c>
    </row>
    <row r="30" s="233" customFormat="1" ht="21.95" customHeight="1" spans="1:6">
      <c r="A30" s="126" t="s">
        <v>131</v>
      </c>
      <c r="B30" s="354">
        <f>SUM(B7:B29)</f>
        <v>411700</v>
      </c>
      <c r="C30" s="355">
        <f>SUM(C7:C29)</f>
        <v>425026</v>
      </c>
      <c r="D30" s="355">
        <f>SUM(D7:D29)</f>
        <v>476083</v>
      </c>
      <c r="E30" s="356">
        <f t="shared" si="0"/>
        <v>1.12012676871533</v>
      </c>
      <c r="F30" s="357">
        <f>(D30/B30-1)</f>
        <v>0.156383288802526</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9:D16 D22:D29 D65512:D65521 D65526:D65529 HM9:HM16 HM22:HM30 HM65512:HM65521 HM65526:HM65529">
      <formula1>-800000000000</formula1>
      <formula2>1000000000000</formula2>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6"/>
  <sheetViews>
    <sheetView workbookViewId="0">
      <selection activeCell="D8" sqref="D8"/>
    </sheetView>
  </sheetViews>
  <sheetFormatPr defaultColWidth="9" defaultRowHeight="14.25" outlineLevelCol="4"/>
  <cols>
    <col min="1" max="1" width="68" style="65" customWidth="1"/>
    <col min="2" max="2" width="21.875" style="314" customWidth="1"/>
    <col min="3" max="218" width="9" style="65"/>
    <col min="219" max="219" width="55.125" style="65" customWidth="1"/>
    <col min="220" max="220" width="31.875" style="65" customWidth="1"/>
    <col min="221" max="16384" width="9" style="65"/>
  </cols>
  <sheetData>
    <row r="1" spans="1:5">
      <c r="A1" s="66" t="s">
        <v>136</v>
      </c>
    </row>
    <row r="2" ht="30" customHeight="1" spans="1:5">
      <c r="A2" s="317" t="s">
        <v>137</v>
      </c>
      <c r="B2" s="318"/>
      <c r="C2" s="319"/>
    </row>
    <row r="3" ht="20.25" customHeight="1" spans="1:5">
      <c r="A3" s="62"/>
      <c r="B3" s="320" t="s">
        <v>138</v>
      </c>
    </row>
    <row r="4" s="62" customFormat="1" customHeight="1" spans="1:5">
      <c r="A4" s="116" t="s">
        <v>139</v>
      </c>
      <c r="B4" s="321" t="s">
        <v>140</v>
      </c>
      <c r="E4" s="65"/>
    </row>
    <row r="5" s="62" customFormat="1" customHeight="1" spans="1:5">
      <c r="A5" s="118"/>
      <c r="B5" s="322"/>
      <c r="E5" s="65"/>
    </row>
    <row r="6" ht="15" customHeight="1" spans="1:5">
      <c r="A6" s="333" t="s">
        <v>108</v>
      </c>
      <c r="B6" s="325">
        <f>53637-24141</f>
        <v>29496</v>
      </c>
    </row>
    <row r="7" ht="15" customHeight="1" spans="1:5">
      <c r="A7" s="334" t="s">
        <v>141</v>
      </c>
      <c r="B7" s="328">
        <v>919</v>
      </c>
    </row>
    <row r="8" ht="15" customHeight="1" spans="1:5">
      <c r="A8" s="334" t="s">
        <v>142</v>
      </c>
      <c r="B8" s="328">
        <v>914</v>
      </c>
    </row>
    <row r="9" ht="15" customHeight="1" spans="1:5">
      <c r="A9" s="335" t="s">
        <v>143</v>
      </c>
      <c r="B9" s="328">
        <v>5</v>
      </c>
    </row>
    <row r="10" ht="15" customHeight="1" spans="1:5">
      <c r="A10" s="334" t="s">
        <v>144</v>
      </c>
      <c r="B10" s="328">
        <v>648</v>
      </c>
    </row>
    <row r="11" ht="15" customHeight="1" spans="1:5">
      <c r="A11" s="334" t="s">
        <v>142</v>
      </c>
      <c r="B11" s="328">
        <v>618</v>
      </c>
    </row>
    <row r="12" ht="15" customHeight="1" spans="1:5">
      <c r="A12" s="334" t="s">
        <v>145</v>
      </c>
      <c r="B12" s="328">
        <v>30</v>
      </c>
    </row>
    <row r="13" ht="15" customHeight="1" spans="1:5">
      <c r="A13" s="334" t="s">
        <v>146</v>
      </c>
      <c r="B13" s="328">
        <f>30154-24141</f>
        <v>6013</v>
      </c>
    </row>
    <row r="14" ht="15" customHeight="1" spans="1:5">
      <c r="A14" s="334" t="s">
        <v>142</v>
      </c>
      <c r="B14" s="328">
        <f>29939-24141</f>
        <v>5798</v>
      </c>
    </row>
    <row r="15" ht="15" customHeight="1" spans="1:5">
      <c r="A15" s="336" t="s">
        <v>147</v>
      </c>
      <c r="B15" s="328">
        <v>5</v>
      </c>
    </row>
    <row r="16" ht="15" customHeight="1" spans="1:5">
      <c r="A16" s="334" t="s">
        <v>148</v>
      </c>
      <c r="B16" s="328">
        <v>152</v>
      </c>
    </row>
    <row r="17" ht="15" customHeight="1" spans="1:2">
      <c r="A17" s="334" t="s">
        <v>149</v>
      </c>
      <c r="B17" s="328">
        <v>13</v>
      </c>
    </row>
    <row r="18" ht="15" customHeight="1" spans="1:2">
      <c r="A18" s="334" t="s">
        <v>150</v>
      </c>
      <c r="B18" s="328">
        <v>45</v>
      </c>
    </row>
    <row r="19" ht="15" customHeight="1" spans="1:2">
      <c r="A19" s="336" t="s">
        <v>151</v>
      </c>
      <c r="B19" s="328">
        <v>1557</v>
      </c>
    </row>
    <row r="20" ht="15" customHeight="1" spans="1:2">
      <c r="A20" s="336" t="s">
        <v>142</v>
      </c>
      <c r="B20" s="328">
        <v>1377</v>
      </c>
    </row>
    <row r="21" ht="15" customHeight="1" spans="1:2">
      <c r="A21" s="336" t="s">
        <v>152</v>
      </c>
      <c r="B21" s="328">
        <v>140</v>
      </c>
    </row>
    <row r="22" ht="15" customHeight="1" spans="1:2">
      <c r="A22" s="336" t="s">
        <v>153</v>
      </c>
      <c r="B22" s="328">
        <v>28</v>
      </c>
    </row>
    <row r="23" ht="15" customHeight="1" spans="1:2">
      <c r="A23" s="334" t="s">
        <v>154</v>
      </c>
      <c r="B23" s="328">
        <v>12</v>
      </c>
    </row>
    <row r="24" ht="15" customHeight="1" spans="1:2">
      <c r="A24" s="336" t="s">
        <v>155</v>
      </c>
      <c r="B24" s="328">
        <v>812</v>
      </c>
    </row>
    <row r="25" ht="15" customHeight="1" spans="1:2">
      <c r="A25" s="336" t="s">
        <v>142</v>
      </c>
      <c r="B25" s="328">
        <v>441</v>
      </c>
    </row>
    <row r="26" ht="15" customHeight="1" spans="1:2">
      <c r="A26" s="334" t="s">
        <v>156</v>
      </c>
      <c r="B26" s="328">
        <v>348</v>
      </c>
    </row>
    <row r="27" ht="15" customHeight="1" spans="1:2">
      <c r="A27" s="334" t="s">
        <v>157</v>
      </c>
      <c r="B27" s="328">
        <v>23</v>
      </c>
    </row>
    <row r="28" ht="15" customHeight="1" spans="1:2">
      <c r="A28" s="336" t="s">
        <v>158</v>
      </c>
      <c r="B28" s="328">
        <v>1054</v>
      </c>
    </row>
    <row r="29" ht="15" customHeight="1" spans="1:2">
      <c r="A29" s="336" t="s">
        <v>142</v>
      </c>
      <c r="B29" s="328">
        <v>1054</v>
      </c>
    </row>
    <row r="30" ht="15" customHeight="1" spans="1:2">
      <c r="A30" s="334" t="s">
        <v>159</v>
      </c>
      <c r="B30" s="328">
        <v>4380</v>
      </c>
    </row>
    <row r="31" ht="15" customHeight="1" spans="1:2">
      <c r="A31" s="336" t="s">
        <v>142</v>
      </c>
      <c r="B31" s="328">
        <v>3513</v>
      </c>
    </row>
    <row r="32" ht="15" customHeight="1" spans="1:2">
      <c r="A32" s="336" t="s">
        <v>160</v>
      </c>
      <c r="B32" s="328">
        <v>867</v>
      </c>
    </row>
    <row r="33" ht="15" customHeight="1" spans="1:2">
      <c r="A33" s="336" t="s">
        <v>161</v>
      </c>
      <c r="B33" s="328">
        <v>470</v>
      </c>
    </row>
    <row r="34" ht="15" customHeight="1" spans="1:2">
      <c r="A34" s="336" t="s">
        <v>142</v>
      </c>
      <c r="B34" s="328">
        <v>470</v>
      </c>
    </row>
    <row r="35" ht="15" customHeight="1" spans="1:2">
      <c r="A35" s="335" t="s">
        <v>162</v>
      </c>
      <c r="B35" s="328">
        <v>919</v>
      </c>
    </row>
    <row r="36" ht="15" customHeight="1" spans="1:2">
      <c r="A36" s="334" t="s">
        <v>163</v>
      </c>
      <c r="B36" s="328">
        <v>57</v>
      </c>
    </row>
    <row r="37" ht="15" customHeight="1" spans="1:2">
      <c r="A37" s="335" t="s">
        <v>164</v>
      </c>
      <c r="B37" s="328">
        <v>862</v>
      </c>
    </row>
    <row r="38" ht="15" customHeight="1" spans="1:2">
      <c r="A38" s="334" t="s">
        <v>165</v>
      </c>
      <c r="B38" s="328">
        <v>1399</v>
      </c>
    </row>
    <row r="39" ht="15" customHeight="1" spans="1:2">
      <c r="A39" s="334" t="s">
        <v>142</v>
      </c>
      <c r="B39" s="328">
        <v>1399</v>
      </c>
    </row>
    <row r="40" ht="15" customHeight="1" spans="1:2">
      <c r="A40" s="336" t="s">
        <v>166</v>
      </c>
      <c r="B40" s="328">
        <v>916</v>
      </c>
    </row>
    <row r="41" ht="15" customHeight="1" spans="1:2">
      <c r="A41" s="336" t="s">
        <v>142</v>
      </c>
      <c r="B41" s="328">
        <v>726</v>
      </c>
    </row>
    <row r="42" ht="15" customHeight="1" spans="1:2">
      <c r="A42" s="336" t="s">
        <v>167</v>
      </c>
      <c r="B42" s="328">
        <v>180</v>
      </c>
    </row>
    <row r="43" ht="15" customHeight="1" spans="1:2">
      <c r="A43" s="334" t="s">
        <v>168</v>
      </c>
      <c r="B43" s="328">
        <v>10</v>
      </c>
    </row>
    <row r="44" ht="15" customHeight="1" spans="1:2">
      <c r="A44" s="334" t="s">
        <v>169</v>
      </c>
      <c r="B44" s="328">
        <v>19</v>
      </c>
    </row>
    <row r="45" ht="15" customHeight="1" spans="1:2">
      <c r="A45" s="337" t="s">
        <v>170</v>
      </c>
      <c r="B45" s="338">
        <v>19</v>
      </c>
    </row>
    <row r="46" ht="15" customHeight="1" spans="1:2">
      <c r="A46" s="339" t="s">
        <v>171</v>
      </c>
      <c r="B46" s="325">
        <v>184</v>
      </c>
    </row>
    <row r="47" ht="15" customHeight="1" spans="1:2">
      <c r="A47" s="335" t="s">
        <v>172</v>
      </c>
      <c r="B47" s="328">
        <v>184</v>
      </c>
    </row>
    <row r="48" ht="15" customHeight="1" spans="1:2">
      <c r="A48" s="334" t="s">
        <v>173</v>
      </c>
      <c r="B48" s="328">
        <v>87</v>
      </c>
    </row>
    <row r="49" ht="15" customHeight="1" spans="1:2">
      <c r="A49" s="334" t="s">
        <v>142</v>
      </c>
      <c r="B49" s="340">
        <v>83</v>
      </c>
    </row>
    <row r="50" ht="15" customHeight="1" spans="1:2">
      <c r="A50" s="335" t="s">
        <v>174</v>
      </c>
      <c r="B50" s="328">
        <v>4</v>
      </c>
    </row>
    <row r="51" ht="15" customHeight="1" spans="1:2">
      <c r="A51" s="336" t="s">
        <v>175</v>
      </c>
      <c r="B51" s="328">
        <v>461</v>
      </c>
    </row>
    <row r="52" ht="15" customHeight="1" spans="1:2">
      <c r="A52" s="336" t="s">
        <v>142</v>
      </c>
      <c r="B52" s="328">
        <v>399</v>
      </c>
    </row>
    <row r="53" ht="15" customHeight="1" spans="1:2">
      <c r="A53" s="336" t="s">
        <v>176</v>
      </c>
      <c r="B53" s="328">
        <v>62</v>
      </c>
    </row>
    <row r="54" ht="15" customHeight="1" spans="1:2">
      <c r="A54" s="336" t="s">
        <v>177</v>
      </c>
      <c r="B54" s="328">
        <v>3988</v>
      </c>
    </row>
    <row r="55" ht="15" customHeight="1" spans="1:2">
      <c r="A55" s="336" t="s">
        <v>142</v>
      </c>
      <c r="B55" s="341">
        <v>3423</v>
      </c>
    </row>
    <row r="56" ht="15" customHeight="1" spans="1:2">
      <c r="A56" s="336" t="s">
        <v>178</v>
      </c>
      <c r="B56" s="341">
        <v>87</v>
      </c>
    </row>
    <row r="57" ht="15" customHeight="1" spans="1:2">
      <c r="A57" s="334" t="s">
        <v>179</v>
      </c>
      <c r="B57" s="341">
        <v>478</v>
      </c>
    </row>
    <row r="58" ht="15" customHeight="1" spans="1:2">
      <c r="A58" s="336" t="s">
        <v>180</v>
      </c>
      <c r="B58" s="341">
        <v>1197</v>
      </c>
    </row>
    <row r="59" ht="15" customHeight="1" spans="1:2">
      <c r="A59" s="334" t="s">
        <v>142</v>
      </c>
      <c r="B59" s="341">
        <v>287</v>
      </c>
    </row>
    <row r="60" ht="15" customHeight="1" spans="1:2">
      <c r="A60" s="336" t="s">
        <v>160</v>
      </c>
      <c r="B60" s="341">
        <v>496</v>
      </c>
    </row>
    <row r="61" ht="15" customHeight="1" spans="1:2">
      <c r="A61" s="336" t="s">
        <v>181</v>
      </c>
      <c r="B61" s="341">
        <v>414</v>
      </c>
    </row>
    <row r="62" ht="15" customHeight="1" spans="1:2">
      <c r="A62" s="335" t="s">
        <v>182</v>
      </c>
      <c r="B62" s="328">
        <v>396</v>
      </c>
    </row>
    <row r="63" ht="15" customHeight="1" spans="1:2">
      <c r="A63" s="334" t="s">
        <v>142</v>
      </c>
      <c r="B63" s="328">
        <v>389</v>
      </c>
    </row>
    <row r="64" ht="15" customHeight="1" spans="1:2">
      <c r="A64" s="336" t="s">
        <v>160</v>
      </c>
      <c r="B64" s="328">
        <v>7</v>
      </c>
    </row>
    <row r="65" ht="15" customHeight="1" spans="1:2">
      <c r="A65" s="336" t="s">
        <v>183</v>
      </c>
      <c r="B65" s="328">
        <v>286</v>
      </c>
    </row>
    <row r="66" ht="15" customHeight="1" spans="1:2">
      <c r="A66" s="336" t="s">
        <v>142</v>
      </c>
      <c r="B66" s="328">
        <v>284</v>
      </c>
    </row>
    <row r="67" ht="15" customHeight="1" spans="1:2">
      <c r="A67" s="336" t="s">
        <v>184</v>
      </c>
      <c r="B67" s="328">
        <v>2</v>
      </c>
    </row>
    <row r="68" ht="15" customHeight="1" spans="1:2">
      <c r="A68" s="336" t="s">
        <v>185</v>
      </c>
      <c r="B68" s="328">
        <v>3791</v>
      </c>
    </row>
    <row r="69" ht="15" customHeight="1" spans="1:2">
      <c r="A69" s="335" t="s">
        <v>142</v>
      </c>
      <c r="B69" s="328">
        <v>3596</v>
      </c>
    </row>
    <row r="70" ht="15" customHeight="1" spans="1:2">
      <c r="A70" s="336" t="s">
        <v>186</v>
      </c>
      <c r="B70" s="328">
        <v>6</v>
      </c>
    </row>
    <row r="71" ht="15" customHeight="1" spans="1:2">
      <c r="A71" s="336" t="s">
        <v>187</v>
      </c>
      <c r="B71" s="328">
        <v>2</v>
      </c>
    </row>
    <row r="72" ht="15" customHeight="1" spans="1:2">
      <c r="A72" s="334" t="s">
        <v>188</v>
      </c>
      <c r="B72" s="328">
        <v>187</v>
      </c>
    </row>
    <row r="73" ht="15" customHeight="1" spans="1:2">
      <c r="A73" s="336" t="s">
        <v>109</v>
      </c>
      <c r="B73" s="328">
        <v>279</v>
      </c>
    </row>
    <row r="74" ht="15" customHeight="1" spans="1:2">
      <c r="A74" s="335" t="s">
        <v>189</v>
      </c>
      <c r="B74" s="328">
        <v>279</v>
      </c>
    </row>
    <row r="75" ht="15" customHeight="1" spans="1:2">
      <c r="A75" s="334" t="s">
        <v>190</v>
      </c>
      <c r="B75" s="328">
        <v>33</v>
      </c>
    </row>
    <row r="76" ht="15" customHeight="1" spans="1:2">
      <c r="A76" s="334" t="s">
        <v>191</v>
      </c>
      <c r="B76" s="328">
        <v>63</v>
      </c>
    </row>
    <row r="77" ht="15" customHeight="1" spans="1:2">
      <c r="A77" s="336" t="s">
        <v>192</v>
      </c>
      <c r="B77" s="328">
        <v>183</v>
      </c>
    </row>
    <row r="78" ht="15" customHeight="1" spans="1:2">
      <c r="A78" s="336" t="s">
        <v>110</v>
      </c>
      <c r="B78" s="328">
        <v>18980</v>
      </c>
    </row>
    <row r="79" ht="15" customHeight="1" spans="1:2">
      <c r="A79" s="336" t="s">
        <v>193</v>
      </c>
      <c r="B79" s="328">
        <v>47</v>
      </c>
    </row>
    <row r="80" ht="15" customHeight="1" spans="1:2">
      <c r="A80" s="336" t="s">
        <v>194</v>
      </c>
      <c r="B80" s="328">
        <v>47</v>
      </c>
    </row>
    <row r="81" ht="15" customHeight="1" spans="1:2">
      <c r="A81" s="336" t="s">
        <v>195</v>
      </c>
      <c r="B81" s="328">
        <v>12615</v>
      </c>
    </row>
    <row r="82" ht="15" customHeight="1" spans="1:2">
      <c r="A82" s="334" t="s">
        <v>142</v>
      </c>
      <c r="B82" s="328">
        <v>11304</v>
      </c>
    </row>
    <row r="83" ht="15" customHeight="1" spans="1:2">
      <c r="A83" s="334" t="s">
        <v>196</v>
      </c>
      <c r="B83" s="328">
        <v>1311</v>
      </c>
    </row>
    <row r="84" ht="15" customHeight="1" spans="1:2">
      <c r="A84" s="336" t="s">
        <v>197</v>
      </c>
      <c r="B84" s="328">
        <v>1457</v>
      </c>
    </row>
    <row r="85" ht="15" customHeight="1" spans="1:2">
      <c r="A85" s="335" t="s">
        <v>142</v>
      </c>
      <c r="B85" s="328">
        <v>1283</v>
      </c>
    </row>
    <row r="86" ht="15" customHeight="1" spans="1:2">
      <c r="A86" s="334" t="s">
        <v>198</v>
      </c>
      <c r="B86" s="328">
        <v>174</v>
      </c>
    </row>
    <row r="87" ht="15" customHeight="1" spans="1:2">
      <c r="A87" s="334" t="s">
        <v>199</v>
      </c>
      <c r="B87" s="328">
        <v>3829</v>
      </c>
    </row>
    <row r="88" ht="15" customHeight="1" spans="1:2">
      <c r="A88" s="334" t="s">
        <v>142</v>
      </c>
      <c r="B88" s="328">
        <v>3029</v>
      </c>
    </row>
    <row r="89" ht="15" customHeight="1" spans="1:2">
      <c r="A89" s="336" t="s">
        <v>200</v>
      </c>
      <c r="B89" s="328">
        <v>800</v>
      </c>
    </row>
    <row r="90" ht="15" customHeight="1" spans="1:2">
      <c r="A90" s="337" t="s">
        <v>201</v>
      </c>
      <c r="B90" s="338">
        <v>1032</v>
      </c>
    </row>
    <row r="91" ht="15" customHeight="1" spans="1:2">
      <c r="A91" s="339" t="s">
        <v>142</v>
      </c>
      <c r="B91" s="325">
        <v>881</v>
      </c>
    </row>
    <row r="92" ht="15" customHeight="1" spans="1:2">
      <c r="A92" s="335" t="s">
        <v>202</v>
      </c>
      <c r="B92" s="328">
        <v>4</v>
      </c>
    </row>
    <row r="93" ht="15" customHeight="1" spans="1:2">
      <c r="A93" s="336" t="s">
        <v>203</v>
      </c>
      <c r="B93" s="328">
        <v>147</v>
      </c>
    </row>
    <row r="94" ht="15" customHeight="1" spans="1:2">
      <c r="A94" s="334" t="s">
        <v>111</v>
      </c>
      <c r="B94" s="328">
        <f>115758-468</f>
        <v>115290</v>
      </c>
    </row>
    <row r="95" ht="15" customHeight="1" spans="1:2">
      <c r="A95" s="334" t="s">
        <v>204</v>
      </c>
      <c r="B95" s="328">
        <f>7687-410</f>
        <v>7277</v>
      </c>
    </row>
    <row r="96" ht="15" customHeight="1" spans="1:2">
      <c r="A96" s="334" t="s">
        <v>142</v>
      </c>
      <c r="B96" s="328">
        <f>7687-410</f>
        <v>7277</v>
      </c>
    </row>
    <row r="97" ht="15" customHeight="1" spans="1:2">
      <c r="A97" s="334" t="s">
        <v>205</v>
      </c>
      <c r="B97" s="328">
        <f>91162-58</f>
        <v>91104</v>
      </c>
    </row>
    <row r="98" ht="15" customHeight="1" spans="1:2">
      <c r="A98" s="336" t="s">
        <v>206</v>
      </c>
      <c r="B98" s="328">
        <v>6661</v>
      </c>
    </row>
    <row r="99" ht="15" customHeight="1" spans="1:2">
      <c r="A99" s="336" t="s">
        <v>207</v>
      </c>
      <c r="B99" s="328">
        <v>23820</v>
      </c>
    </row>
    <row r="100" ht="15" customHeight="1" spans="1:2">
      <c r="A100" s="336" t="s">
        <v>208</v>
      </c>
      <c r="B100" s="328">
        <v>19330</v>
      </c>
    </row>
    <row r="101" ht="15" customHeight="1" spans="1:2">
      <c r="A101" s="334" t="s">
        <v>209</v>
      </c>
      <c r="B101" s="328">
        <v>12050</v>
      </c>
    </row>
    <row r="102" ht="15" customHeight="1" spans="1:2">
      <c r="A102" s="334" t="s">
        <v>210</v>
      </c>
      <c r="B102" s="328">
        <v>150</v>
      </c>
    </row>
    <row r="103" ht="15" customHeight="1" spans="1:2">
      <c r="A103" s="334" t="s">
        <v>211</v>
      </c>
      <c r="B103" s="328">
        <f>29151-58</f>
        <v>29093</v>
      </c>
    </row>
    <row r="104" ht="15" customHeight="1" spans="1:2">
      <c r="A104" s="336" t="s">
        <v>212</v>
      </c>
      <c r="B104" s="328">
        <v>2809</v>
      </c>
    </row>
    <row r="105" ht="15" customHeight="1" spans="1:2">
      <c r="A105" s="335" t="s">
        <v>213</v>
      </c>
      <c r="B105" s="328">
        <v>2809</v>
      </c>
    </row>
    <row r="106" ht="15" customHeight="1" spans="1:2">
      <c r="A106" s="336" t="s">
        <v>214</v>
      </c>
      <c r="B106" s="328">
        <v>24</v>
      </c>
    </row>
    <row r="107" ht="15" customHeight="1" spans="1:2">
      <c r="A107" s="334" t="s">
        <v>215</v>
      </c>
      <c r="B107" s="328">
        <v>24</v>
      </c>
    </row>
    <row r="108" ht="15" customHeight="1" spans="1:2">
      <c r="A108" s="334" t="s">
        <v>216</v>
      </c>
      <c r="B108" s="328">
        <v>8</v>
      </c>
    </row>
    <row r="109" ht="15" customHeight="1" spans="1:2">
      <c r="A109" s="336" t="s">
        <v>217</v>
      </c>
      <c r="B109" s="328">
        <v>8</v>
      </c>
    </row>
    <row r="110" ht="15" customHeight="1" spans="1:2">
      <c r="A110" s="336" t="s">
        <v>218</v>
      </c>
      <c r="B110" s="328">
        <v>638</v>
      </c>
    </row>
    <row r="111" ht="15" customHeight="1" spans="1:2">
      <c r="A111" s="334" t="s">
        <v>219</v>
      </c>
      <c r="B111" s="328">
        <v>638</v>
      </c>
    </row>
    <row r="112" ht="15" customHeight="1" spans="1:2">
      <c r="A112" s="334" t="s">
        <v>220</v>
      </c>
      <c r="B112" s="328">
        <v>1123</v>
      </c>
    </row>
    <row r="113" ht="15" customHeight="1" spans="1:2">
      <c r="A113" s="334" t="s">
        <v>221</v>
      </c>
      <c r="B113" s="328">
        <v>692</v>
      </c>
    </row>
    <row r="114" ht="15" customHeight="1" spans="1:2">
      <c r="A114" s="334" t="s">
        <v>222</v>
      </c>
      <c r="B114" s="328">
        <v>431</v>
      </c>
    </row>
    <row r="115" ht="15" customHeight="1" spans="1:2">
      <c r="A115" s="334" t="s">
        <v>223</v>
      </c>
      <c r="B115" s="328">
        <v>7577</v>
      </c>
    </row>
    <row r="116" ht="15" customHeight="1" spans="1:2">
      <c r="A116" s="335" t="s">
        <v>224</v>
      </c>
      <c r="B116" s="328">
        <v>7577</v>
      </c>
    </row>
    <row r="117" ht="15" customHeight="1" spans="1:2">
      <c r="A117" s="336" t="s">
        <v>225</v>
      </c>
      <c r="B117" s="328">
        <v>4730</v>
      </c>
    </row>
    <row r="118" ht="15" customHeight="1" spans="1:2">
      <c r="A118" s="334" t="s">
        <v>226</v>
      </c>
      <c r="B118" s="328">
        <v>4730</v>
      </c>
    </row>
    <row r="119" ht="15" customHeight="1" spans="1:2">
      <c r="A119" s="336" t="s">
        <v>112</v>
      </c>
      <c r="B119" s="328">
        <v>1550</v>
      </c>
    </row>
    <row r="120" ht="15" customHeight="1" spans="1:2">
      <c r="A120" s="334" t="s">
        <v>227</v>
      </c>
      <c r="B120" s="328">
        <v>263</v>
      </c>
    </row>
    <row r="121" ht="15" customHeight="1" spans="1:2">
      <c r="A121" s="336" t="s">
        <v>142</v>
      </c>
      <c r="B121" s="328">
        <v>263</v>
      </c>
    </row>
    <row r="122" ht="15" customHeight="1" spans="1:2">
      <c r="A122" s="334" t="s">
        <v>228</v>
      </c>
      <c r="B122" s="328">
        <v>117</v>
      </c>
    </row>
    <row r="123" ht="15" customHeight="1" spans="1:2">
      <c r="A123" s="336" t="s">
        <v>229</v>
      </c>
      <c r="B123" s="328">
        <v>117</v>
      </c>
    </row>
    <row r="124" ht="15" customHeight="1" spans="1:2">
      <c r="A124" s="334" t="s">
        <v>230</v>
      </c>
      <c r="B124" s="328">
        <v>102</v>
      </c>
    </row>
    <row r="125" ht="15" customHeight="1" spans="1:2">
      <c r="A125" s="334" t="s">
        <v>231</v>
      </c>
      <c r="B125" s="328">
        <v>102</v>
      </c>
    </row>
    <row r="126" ht="15" customHeight="1" spans="1:2">
      <c r="A126" s="336" t="s">
        <v>232</v>
      </c>
      <c r="B126" s="328">
        <v>15</v>
      </c>
    </row>
    <row r="127" ht="15" customHeight="1" spans="1:2">
      <c r="A127" s="335" t="s">
        <v>233</v>
      </c>
      <c r="B127" s="328">
        <v>10</v>
      </c>
    </row>
    <row r="128" ht="15" customHeight="1" spans="1:2">
      <c r="A128" s="335" t="s">
        <v>234</v>
      </c>
      <c r="B128" s="328">
        <v>5</v>
      </c>
    </row>
    <row r="129" ht="15" customHeight="1" spans="1:2">
      <c r="A129" s="335" t="s">
        <v>235</v>
      </c>
      <c r="B129" s="328">
        <v>713</v>
      </c>
    </row>
    <row r="130" ht="15" customHeight="1" spans="1:2">
      <c r="A130" s="335" t="s">
        <v>236</v>
      </c>
      <c r="B130" s="328">
        <v>713</v>
      </c>
    </row>
    <row r="131" ht="15" customHeight="1" spans="1:2">
      <c r="A131" s="335" t="s">
        <v>237</v>
      </c>
      <c r="B131" s="328">
        <v>340</v>
      </c>
    </row>
    <row r="132" ht="15" customHeight="1" spans="1:2">
      <c r="A132" s="335" t="s">
        <v>238</v>
      </c>
      <c r="B132" s="328">
        <v>340</v>
      </c>
    </row>
    <row r="133" ht="15" customHeight="1" spans="1:2">
      <c r="A133" s="335" t="s">
        <v>239</v>
      </c>
      <c r="B133" s="328">
        <v>2257</v>
      </c>
    </row>
    <row r="134" ht="15" customHeight="1" spans="1:2">
      <c r="A134" s="335" t="s">
        <v>240</v>
      </c>
      <c r="B134" s="328">
        <v>1247</v>
      </c>
    </row>
    <row r="135" ht="15" customHeight="1" spans="1:2">
      <c r="A135" s="342" t="s">
        <v>142</v>
      </c>
      <c r="B135" s="338">
        <v>825</v>
      </c>
    </row>
    <row r="136" ht="15" customHeight="1" spans="1:2">
      <c r="A136" s="333" t="s">
        <v>241</v>
      </c>
      <c r="B136" s="325">
        <v>50</v>
      </c>
    </row>
    <row r="137" ht="15" customHeight="1" spans="1:2">
      <c r="A137" s="335" t="s">
        <v>242</v>
      </c>
      <c r="B137" s="328">
        <v>26</v>
      </c>
    </row>
    <row r="138" ht="15" customHeight="1" spans="1:2">
      <c r="A138" s="335" t="s">
        <v>243</v>
      </c>
      <c r="B138" s="328">
        <v>346</v>
      </c>
    </row>
    <row r="139" ht="15" customHeight="1" spans="1:2">
      <c r="A139" s="335" t="s">
        <v>244</v>
      </c>
      <c r="B139" s="328">
        <v>23</v>
      </c>
    </row>
    <row r="140" ht="15" customHeight="1" spans="1:2">
      <c r="A140" s="335" t="s">
        <v>245</v>
      </c>
      <c r="B140" s="328">
        <v>3</v>
      </c>
    </row>
    <row r="141" ht="15" customHeight="1" spans="1:2">
      <c r="A141" s="335" t="s">
        <v>246</v>
      </c>
      <c r="B141" s="328">
        <v>20</v>
      </c>
    </row>
    <row r="142" ht="15" customHeight="1" spans="1:2">
      <c r="A142" s="335" t="s">
        <v>247</v>
      </c>
      <c r="B142" s="328">
        <v>848</v>
      </c>
    </row>
    <row r="143" ht="15" customHeight="1" spans="1:2">
      <c r="A143" s="335" t="s">
        <v>142</v>
      </c>
      <c r="B143" s="328">
        <v>817</v>
      </c>
    </row>
    <row r="144" ht="15" customHeight="1" spans="1:2">
      <c r="A144" s="335" t="s">
        <v>248</v>
      </c>
      <c r="B144" s="328">
        <v>31</v>
      </c>
    </row>
    <row r="145" ht="15" customHeight="1" spans="1:2">
      <c r="A145" s="335" t="s">
        <v>249</v>
      </c>
      <c r="B145" s="328">
        <v>139</v>
      </c>
    </row>
    <row r="146" ht="15" customHeight="1" spans="1:2">
      <c r="A146" s="335" t="s">
        <v>250</v>
      </c>
      <c r="B146" s="328">
        <v>139</v>
      </c>
    </row>
    <row r="147" ht="15" customHeight="1" spans="1:2">
      <c r="A147" s="335" t="s">
        <v>114</v>
      </c>
      <c r="B147" s="328">
        <f>61347-528</f>
        <v>60819</v>
      </c>
    </row>
    <row r="148" ht="15" customHeight="1" spans="1:2">
      <c r="A148" s="335" t="s">
        <v>251</v>
      </c>
      <c r="B148" s="328">
        <v>1230</v>
      </c>
    </row>
    <row r="149" ht="15" customHeight="1" spans="1:2">
      <c r="A149" s="335" t="s">
        <v>142</v>
      </c>
      <c r="B149" s="328">
        <v>1081</v>
      </c>
    </row>
    <row r="150" ht="15" customHeight="1" spans="1:2">
      <c r="A150" s="335" t="s">
        <v>252</v>
      </c>
      <c r="B150" s="328">
        <v>6</v>
      </c>
    </row>
    <row r="151" ht="15" customHeight="1" spans="1:2">
      <c r="A151" s="335" t="s">
        <v>253</v>
      </c>
      <c r="B151" s="328">
        <v>143</v>
      </c>
    </row>
    <row r="152" ht="15" customHeight="1" spans="1:2">
      <c r="A152" s="335" t="s">
        <v>254</v>
      </c>
      <c r="B152" s="328">
        <v>1039</v>
      </c>
    </row>
    <row r="153" ht="15" customHeight="1" spans="1:2">
      <c r="A153" s="335" t="s">
        <v>142</v>
      </c>
      <c r="B153" s="328">
        <v>886</v>
      </c>
    </row>
    <row r="154" ht="15" customHeight="1" spans="1:2">
      <c r="A154" s="335" t="s">
        <v>255</v>
      </c>
      <c r="B154" s="328">
        <v>15</v>
      </c>
    </row>
    <row r="155" ht="15" customHeight="1" spans="1:2">
      <c r="A155" s="335" t="s">
        <v>256</v>
      </c>
      <c r="B155" s="328">
        <v>5</v>
      </c>
    </row>
    <row r="156" ht="15" customHeight="1" spans="1:2">
      <c r="A156" s="335" t="s">
        <v>257</v>
      </c>
      <c r="B156" s="328">
        <v>133</v>
      </c>
    </row>
    <row r="157" ht="15" customHeight="1" spans="1:2">
      <c r="A157" s="335" t="s">
        <v>258</v>
      </c>
      <c r="B157" s="328">
        <f>21561-528</f>
        <v>21033</v>
      </c>
    </row>
    <row r="158" ht="15" customHeight="1" spans="1:2">
      <c r="A158" s="335" t="s">
        <v>259</v>
      </c>
      <c r="B158" s="328">
        <f>983-528</f>
        <v>455</v>
      </c>
    </row>
    <row r="159" ht="15" customHeight="1" spans="1:2">
      <c r="A159" s="335" t="s">
        <v>260</v>
      </c>
      <c r="B159" s="328">
        <v>338</v>
      </c>
    </row>
    <row r="160" ht="15" customHeight="1" spans="1:2">
      <c r="A160" s="335" t="s">
        <v>261</v>
      </c>
      <c r="B160" s="328">
        <v>606</v>
      </c>
    </row>
    <row r="161" ht="15" customHeight="1" spans="1:2">
      <c r="A161" s="335" t="s">
        <v>262</v>
      </c>
      <c r="B161" s="328">
        <v>19634</v>
      </c>
    </row>
    <row r="162" ht="15" customHeight="1" spans="1:2">
      <c r="A162" s="335" t="s">
        <v>263</v>
      </c>
      <c r="B162" s="328">
        <v>751</v>
      </c>
    </row>
    <row r="163" ht="15" customHeight="1" spans="1:2">
      <c r="A163" s="335" t="s">
        <v>264</v>
      </c>
      <c r="B163" s="328">
        <v>751</v>
      </c>
    </row>
    <row r="164" ht="15" customHeight="1" spans="1:2">
      <c r="A164" s="335" t="s">
        <v>265</v>
      </c>
      <c r="B164" s="328">
        <v>4456</v>
      </c>
    </row>
    <row r="165" ht="15" customHeight="1" spans="1:2">
      <c r="A165" s="335" t="s">
        <v>266</v>
      </c>
      <c r="B165" s="328">
        <v>200</v>
      </c>
    </row>
    <row r="166" ht="15" customHeight="1" spans="1:2">
      <c r="A166" s="335" t="s">
        <v>267</v>
      </c>
      <c r="B166" s="328">
        <v>696</v>
      </c>
    </row>
    <row r="167" ht="15" customHeight="1" spans="1:2">
      <c r="A167" s="335" t="s">
        <v>268</v>
      </c>
      <c r="B167" s="328">
        <v>1210</v>
      </c>
    </row>
    <row r="168" ht="15" customHeight="1" spans="1:2">
      <c r="A168" s="335" t="s">
        <v>269</v>
      </c>
      <c r="B168" s="328">
        <v>23</v>
      </c>
    </row>
    <row r="169" ht="15" customHeight="1" spans="1:2">
      <c r="A169" s="335" t="s">
        <v>270</v>
      </c>
      <c r="B169" s="328">
        <v>747</v>
      </c>
    </row>
    <row r="170" ht="15" customHeight="1" spans="1:2">
      <c r="A170" s="335" t="s">
        <v>271</v>
      </c>
      <c r="B170" s="328">
        <v>1271</v>
      </c>
    </row>
    <row r="171" ht="15" customHeight="1" spans="1:2">
      <c r="A171" s="335" t="s">
        <v>272</v>
      </c>
      <c r="B171" s="328">
        <v>309</v>
      </c>
    </row>
    <row r="172" ht="15" customHeight="1" spans="1:2">
      <c r="A172" s="335" t="s">
        <v>273</v>
      </c>
      <c r="B172" s="328">
        <v>7707</v>
      </c>
    </row>
    <row r="173" ht="15" customHeight="1" spans="1:2">
      <c r="A173" s="335" t="s">
        <v>274</v>
      </c>
      <c r="B173" s="328">
        <v>4899</v>
      </c>
    </row>
    <row r="174" ht="15" customHeight="1" spans="1:2">
      <c r="A174" s="335" t="s">
        <v>275</v>
      </c>
      <c r="B174" s="328">
        <v>124</v>
      </c>
    </row>
    <row r="175" ht="15" customHeight="1" spans="1:2">
      <c r="A175" s="335" t="s">
        <v>276</v>
      </c>
      <c r="B175" s="328">
        <v>15</v>
      </c>
    </row>
    <row r="176" ht="15" customHeight="1" spans="1:2">
      <c r="A176" s="335" t="s">
        <v>277</v>
      </c>
      <c r="B176" s="328">
        <v>2</v>
      </c>
    </row>
    <row r="177" ht="15" customHeight="1" spans="1:2">
      <c r="A177" s="335" t="s">
        <v>278</v>
      </c>
      <c r="B177" s="328">
        <v>41</v>
      </c>
    </row>
    <row r="178" ht="15" customHeight="1" spans="1:2">
      <c r="A178" s="335" t="s">
        <v>279</v>
      </c>
      <c r="B178" s="328">
        <v>2626</v>
      </c>
    </row>
    <row r="179" ht="15" customHeight="1" spans="1:2">
      <c r="A179" s="335" t="s">
        <v>280</v>
      </c>
      <c r="B179" s="328">
        <v>2445</v>
      </c>
    </row>
    <row r="180" ht="15" customHeight="1" spans="1:2">
      <c r="A180" s="342" t="s">
        <v>281</v>
      </c>
      <c r="B180" s="338">
        <v>81</v>
      </c>
    </row>
    <row r="181" ht="15" customHeight="1" spans="1:2">
      <c r="A181" s="333" t="s">
        <v>282</v>
      </c>
      <c r="B181" s="325">
        <v>848</v>
      </c>
    </row>
    <row r="182" ht="15" customHeight="1" spans="1:2">
      <c r="A182" s="335" t="s">
        <v>283</v>
      </c>
      <c r="B182" s="328">
        <v>525</v>
      </c>
    </row>
    <row r="183" ht="15" customHeight="1" spans="1:2">
      <c r="A183" s="335" t="s">
        <v>284</v>
      </c>
      <c r="B183" s="328">
        <v>991</v>
      </c>
    </row>
    <row r="184" ht="15" customHeight="1" spans="1:2">
      <c r="A184" s="335" t="s">
        <v>285</v>
      </c>
      <c r="B184" s="328">
        <v>3585</v>
      </c>
    </row>
    <row r="185" ht="15" customHeight="1" spans="1:2">
      <c r="A185" s="335" t="s">
        <v>142</v>
      </c>
      <c r="B185" s="328">
        <v>211</v>
      </c>
    </row>
    <row r="186" ht="15" customHeight="1" spans="1:2">
      <c r="A186" s="335" t="s">
        <v>286</v>
      </c>
      <c r="B186" s="328">
        <v>599</v>
      </c>
    </row>
    <row r="187" ht="15" customHeight="1" spans="1:2">
      <c r="A187" s="335" t="s">
        <v>287</v>
      </c>
      <c r="B187" s="328">
        <v>182</v>
      </c>
    </row>
    <row r="188" ht="15" customHeight="1" spans="1:2">
      <c r="A188" s="335" t="s">
        <v>288</v>
      </c>
      <c r="B188" s="328">
        <v>2021</v>
      </c>
    </row>
    <row r="189" ht="15" customHeight="1" spans="1:2">
      <c r="A189" s="335" t="s">
        <v>289</v>
      </c>
      <c r="B189" s="328">
        <v>572</v>
      </c>
    </row>
    <row r="190" ht="15" customHeight="1" spans="1:2">
      <c r="A190" s="335" t="s">
        <v>290</v>
      </c>
      <c r="B190" s="328">
        <v>20</v>
      </c>
    </row>
    <row r="191" ht="15" customHeight="1" spans="1:2">
      <c r="A191" s="335" t="s">
        <v>142</v>
      </c>
      <c r="B191" s="328">
        <v>12</v>
      </c>
    </row>
    <row r="192" ht="15" customHeight="1" spans="1:2">
      <c r="A192" s="335" t="s">
        <v>291</v>
      </c>
      <c r="B192" s="328">
        <v>8</v>
      </c>
    </row>
    <row r="193" ht="15" customHeight="1" spans="1:2">
      <c r="A193" s="335" t="s">
        <v>292</v>
      </c>
      <c r="B193" s="328">
        <v>6122</v>
      </c>
    </row>
    <row r="194" ht="15" customHeight="1" spans="1:2">
      <c r="A194" s="335" t="s">
        <v>293</v>
      </c>
      <c r="B194" s="328">
        <v>183</v>
      </c>
    </row>
    <row r="195" ht="15" customHeight="1" spans="1:2">
      <c r="A195" s="335" t="s">
        <v>294</v>
      </c>
      <c r="B195" s="328">
        <v>5939</v>
      </c>
    </row>
    <row r="196" ht="15" customHeight="1" spans="1:2">
      <c r="A196" s="335" t="s">
        <v>295</v>
      </c>
      <c r="B196" s="328">
        <v>1590</v>
      </c>
    </row>
    <row r="197" ht="15" customHeight="1" spans="1:2">
      <c r="A197" s="335" t="s">
        <v>296</v>
      </c>
      <c r="B197" s="328">
        <v>1590</v>
      </c>
    </row>
    <row r="198" ht="15" customHeight="1" spans="1:2">
      <c r="A198" s="335" t="s">
        <v>297</v>
      </c>
      <c r="B198" s="328">
        <v>1824</v>
      </c>
    </row>
    <row r="199" ht="15" customHeight="1" spans="1:2">
      <c r="A199" s="335" t="s">
        <v>298</v>
      </c>
      <c r="B199" s="328">
        <v>1824</v>
      </c>
    </row>
    <row r="200" ht="15" customHeight="1" spans="1:2">
      <c r="A200" s="335" t="s">
        <v>299</v>
      </c>
      <c r="B200" s="328">
        <v>787</v>
      </c>
    </row>
    <row r="201" ht="15" customHeight="1" spans="1:2">
      <c r="A201" s="335" t="s">
        <v>300</v>
      </c>
      <c r="B201" s="328">
        <v>36</v>
      </c>
    </row>
    <row r="202" ht="15" customHeight="1" spans="1:2">
      <c r="A202" s="335" t="s">
        <v>301</v>
      </c>
      <c r="B202" s="328">
        <v>751</v>
      </c>
    </row>
    <row r="203" ht="15" customHeight="1" spans="1:2">
      <c r="A203" s="335" t="s">
        <v>302</v>
      </c>
      <c r="B203" s="328">
        <v>6894</v>
      </c>
    </row>
    <row r="204" ht="15" customHeight="1" spans="1:2">
      <c r="A204" s="335" t="s">
        <v>303</v>
      </c>
      <c r="B204" s="328">
        <v>6894</v>
      </c>
    </row>
    <row r="205" ht="15" customHeight="1" spans="1:2">
      <c r="A205" s="335" t="s">
        <v>304</v>
      </c>
      <c r="B205" s="328">
        <v>976</v>
      </c>
    </row>
    <row r="206" ht="15" customHeight="1" spans="1:2">
      <c r="A206" s="335" t="s">
        <v>142</v>
      </c>
      <c r="B206" s="328">
        <v>481</v>
      </c>
    </row>
    <row r="207" ht="15" customHeight="1" spans="1:2">
      <c r="A207" s="335" t="s">
        <v>305</v>
      </c>
      <c r="B207" s="328">
        <v>148</v>
      </c>
    </row>
    <row r="208" ht="15" customHeight="1" spans="1:2">
      <c r="A208" s="335" t="s">
        <v>306</v>
      </c>
      <c r="B208" s="328">
        <v>347</v>
      </c>
    </row>
    <row r="209" ht="15" customHeight="1" spans="1:2">
      <c r="A209" s="335" t="s">
        <v>307</v>
      </c>
      <c r="B209" s="328">
        <v>169</v>
      </c>
    </row>
    <row r="210" ht="15" customHeight="1" spans="1:2">
      <c r="A210" s="335" t="s">
        <v>308</v>
      </c>
      <c r="B210" s="328">
        <v>169</v>
      </c>
    </row>
    <row r="211" ht="15" customHeight="1" spans="1:2">
      <c r="A211" s="335" t="s">
        <v>309</v>
      </c>
      <c r="B211" s="328">
        <v>191</v>
      </c>
    </row>
    <row r="212" ht="15" customHeight="1" spans="1:2">
      <c r="A212" s="335" t="s">
        <v>310</v>
      </c>
      <c r="B212" s="328">
        <v>191</v>
      </c>
    </row>
    <row r="213" ht="15" customHeight="1" spans="1:2">
      <c r="A213" s="335" t="s">
        <v>115</v>
      </c>
      <c r="B213" s="328">
        <v>34929</v>
      </c>
    </row>
    <row r="214" ht="15" customHeight="1" spans="1:2">
      <c r="A214" s="335" t="s">
        <v>311</v>
      </c>
      <c r="B214" s="328">
        <v>1013</v>
      </c>
    </row>
    <row r="215" ht="15" customHeight="1" spans="1:2">
      <c r="A215" s="335" t="s">
        <v>142</v>
      </c>
      <c r="B215" s="328">
        <v>913</v>
      </c>
    </row>
    <row r="216" ht="15" customHeight="1" spans="1:2">
      <c r="A216" s="335" t="s">
        <v>312</v>
      </c>
      <c r="B216" s="328">
        <v>100</v>
      </c>
    </row>
    <row r="217" ht="15" customHeight="1" spans="1:2">
      <c r="A217" s="335" t="s">
        <v>313</v>
      </c>
      <c r="B217" s="328">
        <v>539</v>
      </c>
    </row>
    <row r="218" ht="15" customHeight="1" spans="1:2">
      <c r="A218" s="335" t="s">
        <v>314</v>
      </c>
      <c r="B218" s="328">
        <v>539</v>
      </c>
    </row>
    <row r="219" ht="15" customHeight="1" spans="1:2">
      <c r="A219" s="335" t="s">
        <v>315</v>
      </c>
      <c r="B219" s="328">
        <v>7870</v>
      </c>
    </row>
    <row r="220" ht="15" customHeight="1" spans="1:2">
      <c r="A220" s="335" t="s">
        <v>316</v>
      </c>
      <c r="B220" s="328">
        <v>252</v>
      </c>
    </row>
    <row r="221" ht="15" customHeight="1" spans="1:2">
      <c r="A221" s="335" t="s">
        <v>317</v>
      </c>
      <c r="B221" s="328">
        <v>7618</v>
      </c>
    </row>
    <row r="222" ht="15" customHeight="1" spans="1:2">
      <c r="A222" s="335" t="s">
        <v>318</v>
      </c>
      <c r="B222" s="328">
        <v>9312</v>
      </c>
    </row>
    <row r="223" ht="15" customHeight="1" spans="1:2">
      <c r="A223" s="335" t="s">
        <v>319</v>
      </c>
      <c r="B223" s="328">
        <v>914</v>
      </c>
    </row>
    <row r="224" ht="15" customHeight="1" spans="1:2">
      <c r="A224" s="335" t="s">
        <v>320</v>
      </c>
      <c r="B224" s="328">
        <v>20</v>
      </c>
    </row>
    <row r="225" ht="15" customHeight="1" spans="1:2">
      <c r="A225" s="342" t="s">
        <v>321</v>
      </c>
      <c r="B225" s="338">
        <v>1093</v>
      </c>
    </row>
    <row r="226" ht="15" customHeight="1" spans="1:2">
      <c r="A226" s="333" t="s">
        <v>322</v>
      </c>
      <c r="B226" s="325">
        <v>4314</v>
      </c>
    </row>
    <row r="227" ht="15" customHeight="1" spans="1:2">
      <c r="A227" s="335" t="s">
        <v>323</v>
      </c>
      <c r="B227" s="328">
        <v>173</v>
      </c>
    </row>
    <row r="228" ht="15" customHeight="1" spans="1:2">
      <c r="A228" s="335" t="s">
        <v>324</v>
      </c>
      <c r="B228" s="328">
        <v>2285</v>
      </c>
    </row>
    <row r="229" ht="15" customHeight="1" spans="1:2">
      <c r="A229" s="335" t="s">
        <v>325</v>
      </c>
      <c r="B229" s="328">
        <v>513</v>
      </c>
    </row>
    <row r="230" ht="15" customHeight="1" spans="1:2">
      <c r="A230" s="335" t="s">
        <v>326</v>
      </c>
      <c r="B230" s="328">
        <v>5</v>
      </c>
    </row>
    <row r="231" ht="15" customHeight="1" spans="1:2">
      <c r="A231" s="335" t="s">
        <v>327</v>
      </c>
      <c r="B231" s="328">
        <v>5</v>
      </c>
    </row>
    <row r="232" ht="15" customHeight="1" spans="1:2">
      <c r="A232" s="335" t="s">
        <v>328</v>
      </c>
      <c r="B232" s="328">
        <v>2071</v>
      </c>
    </row>
    <row r="233" ht="15" customHeight="1" spans="1:2">
      <c r="A233" s="335" t="s">
        <v>329</v>
      </c>
      <c r="B233" s="328">
        <v>1837</v>
      </c>
    </row>
    <row r="234" ht="15" customHeight="1" spans="1:2">
      <c r="A234" s="335" t="s">
        <v>330</v>
      </c>
      <c r="B234" s="328">
        <v>234</v>
      </c>
    </row>
    <row r="235" ht="15" customHeight="1" spans="1:2">
      <c r="A235" s="335" t="s">
        <v>331</v>
      </c>
      <c r="B235" s="328">
        <v>203</v>
      </c>
    </row>
    <row r="236" ht="15" customHeight="1" spans="1:2">
      <c r="A236" s="335" t="s">
        <v>332</v>
      </c>
      <c r="B236" s="328">
        <v>203</v>
      </c>
    </row>
    <row r="237" ht="15" customHeight="1" spans="1:2">
      <c r="A237" s="335" t="s">
        <v>333</v>
      </c>
      <c r="B237" s="328">
        <v>10132</v>
      </c>
    </row>
    <row r="238" ht="15" customHeight="1" spans="1:2">
      <c r="A238" s="335" t="s">
        <v>334</v>
      </c>
      <c r="B238" s="328">
        <v>10132</v>
      </c>
    </row>
    <row r="239" ht="15" customHeight="1" spans="1:2">
      <c r="A239" s="335" t="s">
        <v>335</v>
      </c>
      <c r="B239" s="328">
        <v>1242</v>
      </c>
    </row>
    <row r="240" ht="15" customHeight="1" spans="1:2">
      <c r="A240" s="335" t="s">
        <v>336</v>
      </c>
      <c r="B240" s="328">
        <v>1242</v>
      </c>
    </row>
    <row r="241" ht="15" customHeight="1" spans="1:2">
      <c r="A241" s="335" t="s">
        <v>337</v>
      </c>
      <c r="B241" s="328">
        <v>225</v>
      </c>
    </row>
    <row r="242" ht="15" customHeight="1" spans="1:2">
      <c r="A242" s="335" t="s">
        <v>338</v>
      </c>
      <c r="B242" s="328">
        <v>222</v>
      </c>
    </row>
    <row r="243" ht="15" customHeight="1" spans="1:2">
      <c r="A243" s="335" t="s">
        <v>339</v>
      </c>
      <c r="B243" s="328">
        <v>3</v>
      </c>
    </row>
    <row r="244" ht="15" customHeight="1" spans="1:2">
      <c r="A244" s="335" t="s">
        <v>340</v>
      </c>
      <c r="B244" s="328">
        <v>337</v>
      </c>
    </row>
    <row r="245" ht="15" customHeight="1" spans="1:2">
      <c r="A245" s="335" t="s">
        <v>142</v>
      </c>
      <c r="B245" s="328">
        <v>321</v>
      </c>
    </row>
    <row r="246" ht="15" customHeight="1" spans="1:2">
      <c r="A246" s="335" t="s">
        <v>341</v>
      </c>
      <c r="B246" s="328">
        <v>16</v>
      </c>
    </row>
    <row r="247" ht="15" customHeight="1" spans="1:2">
      <c r="A247" s="335" t="s">
        <v>342</v>
      </c>
      <c r="B247" s="328">
        <v>1696</v>
      </c>
    </row>
    <row r="248" ht="15" customHeight="1" spans="1:2">
      <c r="A248" s="335" t="s">
        <v>343</v>
      </c>
      <c r="B248" s="328">
        <v>1696</v>
      </c>
    </row>
    <row r="249" ht="15" customHeight="1" spans="1:2">
      <c r="A249" s="335" t="s">
        <v>344</v>
      </c>
      <c r="B249" s="328">
        <v>284</v>
      </c>
    </row>
    <row r="250" ht="15" customHeight="1" spans="1:2">
      <c r="A250" s="335" t="s">
        <v>345</v>
      </c>
      <c r="B250" s="328">
        <v>284</v>
      </c>
    </row>
    <row r="251" ht="15" customHeight="1" spans="1:2">
      <c r="A251" s="335" t="s">
        <v>116</v>
      </c>
      <c r="B251" s="328">
        <v>30592</v>
      </c>
    </row>
    <row r="252" ht="15" customHeight="1" spans="1:2">
      <c r="A252" s="335" t="s">
        <v>346</v>
      </c>
      <c r="B252" s="328">
        <v>1789</v>
      </c>
    </row>
    <row r="253" ht="15" customHeight="1" spans="1:2">
      <c r="A253" s="335" t="s">
        <v>142</v>
      </c>
      <c r="B253" s="328">
        <v>1767</v>
      </c>
    </row>
    <row r="254" ht="15" customHeight="1" spans="1:2">
      <c r="A254" s="335" t="s">
        <v>347</v>
      </c>
      <c r="B254" s="328">
        <v>22</v>
      </c>
    </row>
    <row r="255" ht="15" customHeight="1" spans="1:2">
      <c r="A255" s="335" t="s">
        <v>348</v>
      </c>
      <c r="B255" s="328">
        <v>27512</v>
      </c>
    </row>
    <row r="256" ht="15" customHeight="1" spans="1:2">
      <c r="A256" s="335" t="s">
        <v>349</v>
      </c>
      <c r="B256" s="328">
        <v>26289</v>
      </c>
    </row>
    <row r="257" ht="15" customHeight="1" spans="1:2">
      <c r="A257" s="335" t="s">
        <v>350</v>
      </c>
      <c r="B257" s="328">
        <v>941</v>
      </c>
    </row>
    <row r="258" ht="15" customHeight="1" spans="1:2">
      <c r="A258" s="335" t="s">
        <v>351</v>
      </c>
      <c r="B258" s="328">
        <v>282</v>
      </c>
    </row>
    <row r="259" ht="15" customHeight="1" spans="1:2">
      <c r="A259" s="335" t="s">
        <v>352</v>
      </c>
      <c r="B259" s="328">
        <v>800</v>
      </c>
    </row>
    <row r="260" ht="15" customHeight="1" spans="1:2">
      <c r="A260" s="335" t="s">
        <v>353</v>
      </c>
      <c r="B260" s="328">
        <v>800</v>
      </c>
    </row>
    <row r="261" ht="15" customHeight="1" spans="1:2">
      <c r="A261" s="335" t="s">
        <v>354</v>
      </c>
      <c r="B261" s="328">
        <v>320</v>
      </c>
    </row>
    <row r="262" ht="15" customHeight="1" spans="1:2">
      <c r="A262" s="335" t="s">
        <v>355</v>
      </c>
      <c r="B262" s="328">
        <v>320</v>
      </c>
    </row>
    <row r="263" ht="15" customHeight="1" spans="1:2">
      <c r="A263" s="335" t="s">
        <v>356</v>
      </c>
      <c r="B263" s="328">
        <v>171</v>
      </c>
    </row>
    <row r="264" ht="15" customHeight="1" spans="1:2">
      <c r="A264" s="335" t="s">
        <v>357</v>
      </c>
      <c r="B264" s="328">
        <v>171</v>
      </c>
    </row>
    <row r="265" ht="15" customHeight="1" spans="1:2">
      <c r="A265" s="335" t="s">
        <v>117</v>
      </c>
      <c r="B265" s="328">
        <f>63160-2835</f>
        <v>60325</v>
      </c>
    </row>
    <row r="266" ht="15" customHeight="1" spans="1:2">
      <c r="A266" s="335" t="s">
        <v>358</v>
      </c>
      <c r="B266" s="328">
        <v>13291</v>
      </c>
    </row>
    <row r="267" ht="15" customHeight="1" spans="1:2">
      <c r="A267" s="335" t="s">
        <v>142</v>
      </c>
      <c r="B267" s="328">
        <v>9072</v>
      </c>
    </row>
    <row r="268" ht="15" customHeight="1" spans="1:2">
      <c r="A268" s="335" t="s">
        <v>359</v>
      </c>
      <c r="B268" s="328">
        <v>390</v>
      </c>
    </row>
    <row r="269" ht="15" customHeight="1" spans="1:2">
      <c r="A269" s="335" t="s">
        <v>360</v>
      </c>
      <c r="B269" s="328">
        <v>203</v>
      </c>
    </row>
    <row r="270" ht="15" customHeight="1" spans="1:2">
      <c r="A270" s="342" t="s">
        <v>361</v>
      </c>
      <c r="B270" s="338">
        <v>3626</v>
      </c>
    </row>
    <row r="271" ht="14.1" customHeight="1" spans="1:2">
      <c r="A271" s="333" t="s">
        <v>362</v>
      </c>
      <c r="B271" s="325">
        <v>99</v>
      </c>
    </row>
    <row r="272" ht="14.1" customHeight="1" spans="1:2">
      <c r="A272" s="335" t="s">
        <v>363</v>
      </c>
      <c r="B272" s="328">
        <v>99</v>
      </c>
    </row>
    <row r="273" ht="14.1" customHeight="1" spans="1:2">
      <c r="A273" s="335" t="s">
        <v>364</v>
      </c>
      <c r="B273" s="328">
        <f>37209-2431</f>
        <v>34778</v>
      </c>
    </row>
    <row r="274" ht="14.1" customHeight="1" spans="1:2">
      <c r="A274" s="335" t="s">
        <v>365</v>
      </c>
      <c r="B274" s="328">
        <f>4776-2431</f>
        <v>2345</v>
      </c>
    </row>
    <row r="275" ht="14.1" customHeight="1" spans="1:2">
      <c r="A275" s="335" t="s">
        <v>366</v>
      </c>
      <c r="B275" s="328">
        <v>32433</v>
      </c>
    </row>
    <row r="276" ht="14.1" customHeight="1" spans="1:2">
      <c r="A276" s="335" t="s">
        <v>367</v>
      </c>
      <c r="B276" s="328">
        <v>7663</v>
      </c>
    </row>
    <row r="277" ht="14.1" customHeight="1" spans="1:2">
      <c r="A277" s="335" t="s">
        <v>368</v>
      </c>
      <c r="B277" s="328">
        <v>7663</v>
      </c>
    </row>
    <row r="278" ht="14.1" customHeight="1" spans="1:2">
      <c r="A278" s="335" t="s">
        <v>369</v>
      </c>
      <c r="B278" s="328">
        <f>4898-404</f>
        <v>4494</v>
      </c>
    </row>
    <row r="279" ht="14.1" customHeight="1" spans="1:2">
      <c r="A279" s="335" t="s">
        <v>370</v>
      </c>
      <c r="B279" s="328">
        <f>4898-404</f>
        <v>4494</v>
      </c>
    </row>
    <row r="280" ht="14.1" customHeight="1" spans="1:2">
      <c r="A280" s="335" t="s">
        <v>118</v>
      </c>
      <c r="B280" s="328">
        <f>91150-1896</f>
        <v>89254</v>
      </c>
    </row>
    <row r="281" ht="14.1" customHeight="1" spans="1:2">
      <c r="A281" s="335" t="s">
        <v>371</v>
      </c>
      <c r="B281" s="328">
        <f>43634-391</f>
        <v>43243</v>
      </c>
    </row>
    <row r="282" ht="14.1" customHeight="1" spans="1:2">
      <c r="A282" s="335" t="s">
        <v>142</v>
      </c>
      <c r="B282" s="328">
        <f>5658-74</f>
        <v>5584</v>
      </c>
    </row>
    <row r="283" ht="14.1" customHeight="1" spans="1:2">
      <c r="A283" s="335" t="s">
        <v>149</v>
      </c>
      <c r="B283" s="328">
        <v>137</v>
      </c>
    </row>
    <row r="284" ht="14.1" customHeight="1" spans="1:2">
      <c r="A284" s="335" t="s">
        <v>372</v>
      </c>
      <c r="B284" s="328">
        <v>6684</v>
      </c>
    </row>
    <row r="285" ht="14.1" customHeight="1" spans="1:2">
      <c r="A285" s="335" t="s">
        <v>373</v>
      </c>
      <c r="B285" s="328">
        <v>395</v>
      </c>
    </row>
    <row r="286" ht="14.1" customHeight="1" spans="1:2">
      <c r="A286" s="335" t="s">
        <v>374</v>
      </c>
      <c r="B286" s="328">
        <v>1276</v>
      </c>
    </row>
    <row r="287" ht="14.1" customHeight="1" spans="1:2">
      <c r="A287" s="335" t="s">
        <v>375</v>
      </c>
      <c r="B287" s="328">
        <v>8223</v>
      </c>
    </row>
    <row r="288" ht="14.1" customHeight="1" spans="1:2">
      <c r="A288" s="335" t="s">
        <v>376</v>
      </c>
      <c r="B288" s="328">
        <v>28</v>
      </c>
    </row>
    <row r="289" ht="14.1" customHeight="1" spans="1:2">
      <c r="A289" s="335" t="s">
        <v>377</v>
      </c>
      <c r="B289" s="328">
        <v>831</v>
      </c>
    </row>
    <row r="290" ht="14.1" customHeight="1" spans="1:2">
      <c r="A290" s="335" t="s">
        <v>378</v>
      </c>
      <c r="B290" s="328">
        <v>1000</v>
      </c>
    </row>
    <row r="291" ht="14.1" customHeight="1" spans="1:2">
      <c r="A291" s="335" t="s">
        <v>379</v>
      </c>
      <c r="B291" s="328">
        <v>89</v>
      </c>
    </row>
    <row r="292" ht="14.1" customHeight="1" spans="1:2">
      <c r="A292" s="335" t="s">
        <v>380</v>
      </c>
      <c r="B292" s="328">
        <v>18</v>
      </c>
    </row>
    <row r="293" ht="14.1" customHeight="1" spans="1:2">
      <c r="A293" s="335" t="s">
        <v>381</v>
      </c>
      <c r="B293" s="328">
        <v>9624</v>
      </c>
    </row>
    <row r="294" ht="14.1" customHeight="1" spans="1:2">
      <c r="A294" s="335" t="s">
        <v>382</v>
      </c>
      <c r="B294" s="328">
        <f>9671-317</f>
        <v>9354</v>
      </c>
    </row>
    <row r="295" ht="14.1" customHeight="1" spans="1:2">
      <c r="A295" s="335" t="s">
        <v>383</v>
      </c>
      <c r="B295" s="328">
        <v>159</v>
      </c>
    </row>
    <row r="296" ht="14.1" customHeight="1" spans="1:2">
      <c r="A296" s="335" t="s">
        <v>384</v>
      </c>
      <c r="B296" s="328">
        <v>25</v>
      </c>
    </row>
    <row r="297" ht="14.1" customHeight="1" spans="1:2">
      <c r="A297" s="335" t="s">
        <v>385</v>
      </c>
      <c r="B297" s="328">
        <v>23</v>
      </c>
    </row>
    <row r="298" ht="14.1" customHeight="1" spans="1:2">
      <c r="A298" s="335" t="s">
        <v>386</v>
      </c>
      <c r="B298" s="328">
        <v>92</v>
      </c>
    </row>
    <row r="299" ht="14.1" customHeight="1" spans="1:2">
      <c r="A299" s="335" t="s">
        <v>387</v>
      </c>
      <c r="B299" s="328">
        <v>19</v>
      </c>
    </row>
    <row r="300" ht="14.1" customHeight="1" spans="1:2">
      <c r="A300" s="335" t="s">
        <v>388</v>
      </c>
      <c r="B300" s="328">
        <v>11093</v>
      </c>
    </row>
    <row r="301" ht="14.1" customHeight="1" spans="1:2">
      <c r="A301" s="335" t="s">
        <v>142</v>
      </c>
      <c r="B301" s="328">
        <v>3723</v>
      </c>
    </row>
    <row r="302" ht="14.1" customHeight="1" spans="1:2">
      <c r="A302" s="335" t="s">
        <v>389</v>
      </c>
      <c r="B302" s="328">
        <v>30</v>
      </c>
    </row>
    <row r="303" ht="14.1" customHeight="1" spans="1:2">
      <c r="A303" s="335" t="s">
        <v>390</v>
      </c>
      <c r="B303" s="328">
        <v>4435</v>
      </c>
    </row>
    <row r="304" ht="14.1" customHeight="1" spans="1:2">
      <c r="A304" s="335" t="s">
        <v>391</v>
      </c>
      <c r="B304" s="328">
        <v>339</v>
      </c>
    </row>
    <row r="305" ht="14.1" customHeight="1" spans="1:2">
      <c r="A305" s="335" t="s">
        <v>392</v>
      </c>
      <c r="B305" s="328">
        <v>315</v>
      </c>
    </row>
    <row r="306" ht="14.1" customHeight="1" spans="1:2">
      <c r="A306" s="335" t="s">
        <v>393</v>
      </c>
      <c r="B306" s="328">
        <v>570</v>
      </c>
    </row>
    <row r="307" ht="14.1" customHeight="1" spans="1:2">
      <c r="A307" s="335" t="s">
        <v>394</v>
      </c>
      <c r="B307" s="328">
        <v>1681</v>
      </c>
    </row>
    <row r="308" ht="14.1" customHeight="1" spans="1:2">
      <c r="A308" s="335" t="s">
        <v>395</v>
      </c>
      <c r="B308" s="328">
        <v>12129</v>
      </c>
    </row>
    <row r="309" ht="14.1" customHeight="1" spans="1:2">
      <c r="A309" s="335" t="s">
        <v>142</v>
      </c>
      <c r="B309" s="328">
        <v>71</v>
      </c>
    </row>
    <row r="310" ht="14.1" customHeight="1" spans="1:2">
      <c r="A310" s="335" t="s">
        <v>396</v>
      </c>
      <c r="B310" s="328">
        <v>11091</v>
      </c>
    </row>
    <row r="311" ht="14.1" customHeight="1" spans="1:2">
      <c r="A311" s="335" t="s">
        <v>397</v>
      </c>
      <c r="B311" s="328">
        <v>967</v>
      </c>
    </row>
    <row r="312" ht="14.1" customHeight="1" spans="1:2">
      <c r="A312" s="335" t="s">
        <v>398</v>
      </c>
      <c r="B312" s="328">
        <f>11732-1505</f>
        <v>10227</v>
      </c>
    </row>
    <row r="313" ht="14.1" customHeight="1" spans="1:2">
      <c r="A313" s="335" t="s">
        <v>399</v>
      </c>
      <c r="B313" s="328">
        <v>160</v>
      </c>
    </row>
    <row r="314" ht="14.1" customHeight="1" spans="1:2">
      <c r="A314" s="335" t="s">
        <v>400</v>
      </c>
      <c r="B314" s="328">
        <f>11106-1505</f>
        <v>9601</v>
      </c>
    </row>
    <row r="315" ht="14.1" customHeight="1" spans="1:2">
      <c r="A315" s="335" t="s">
        <v>401</v>
      </c>
      <c r="B315" s="340">
        <v>466</v>
      </c>
    </row>
    <row r="316" ht="14.1" customHeight="1" spans="1:2">
      <c r="A316" s="335" t="s">
        <v>402</v>
      </c>
      <c r="B316" s="328">
        <v>6328</v>
      </c>
    </row>
    <row r="317" ht="14.1" customHeight="1" spans="1:2">
      <c r="A317" s="335" t="s">
        <v>403</v>
      </c>
      <c r="B317" s="328">
        <v>6328</v>
      </c>
    </row>
    <row r="318" ht="14.1" customHeight="1" spans="1:2">
      <c r="A318" s="342" t="s">
        <v>404</v>
      </c>
      <c r="B318" s="338">
        <v>6075</v>
      </c>
    </row>
    <row r="319" ht="14.1" customHeight="1" spans="1:2">
      <c r="A319" s="333" t="s">
        <v>405</v>
      </c>
      <c r="B319" s="325">
        <v>6075</v>
      </c>
    </row>
    <row r="320" ht="14.1" customHeight="1" spans="1:2">
      <c r="A320" s="335" t="s">
        <v>119</v>
      </c>
      <c r="B320" s="328">
        <v>9894</v>
      </c>
    </row>
    <row r="321" ht="14.1" customHeight="1" spans="1:2">
      <c r="A321" s="335" t="s">
        <v>406</v>
      </c>
      <c r="B321" s="328">
        <v>7403</v>
      </c>
    </row>
    <row r="322" ht="14.1" customHeight="1" spans="1:2">
      <c r="A322" s="335" t="s">
        <v>142</v>
      </c>
      <c r="B322" s="328">
        <v>2815</v>
      </c>
    </row>
    <row r="323" ht="14.1" customHeight="1" spans="1:2">
      <c r="A323" s="335" t="s">
        <v>407</v>
      </c>
      <c r="B323" s="328">
        <v>994</v>
      </c>
    </row>
    <row r="324" ht="14.1" customHeight="1" spans="1:2">
      <c r="A324" s="335" t="s">
        <v>408</v>
      </c>
      <c r="B324" s="328">
        <v>300</v>
      </c>
    </row>
    <row r="325" ht="14.1" customHeight="1" spans="1:2">
      <c r="A325" s="335" t="s">
        <v>409</v>
      </c>
      <c r="B325" s="328">
        <v>3294</v>
      </c>
    </row>
    <row r="326" ht="14.1" customHeight="1" spans="1:2">
      <c r="A326" s="335" t="s">
        <v>410</v>
      </c>
      <c r="B326" s="328">
        <v>475</v>
      </c>
    </row>
    <row r="327" ht="14.1" customHeight="1" spans="1:2">
      <c r="A327" s="335" t="s">
        <v>411</v>
      </c>
      <c r="B327" s="328">
        <v>21</v>
      </c>
    </row>
    <row r="328" ht="14.1" customHeight="1" spans="1:2">
      <c r="A328" s="335" t="s">
        <v>412</v>
      </c>
      <c r="B328" s="328">
        <v>314</v>
      </c>
    </row>
    <row r="329" ht="14.1" customHeight="1" spans="1:2">
      <c r="A329" s="335" t="s">
        <v>413</v>
      </c>
      <c r="B329" s="328">
        <v>38</v>
      </c>
    </row>
    <row r="330" ht="14.1" customHeight="1" spans="1:2">
      <c r="A330" s="335" t="s">
        <v>414</v>
      </c>
      <c r="B330" s="328">
        <v>102</v>
      </c>
    </row>
    <row r="331" ht="14.1" customHeight="1" spans="1:2">
      <c r="A331" s="335" t="s">
        <v>415</v>
      </c>
      <c r="B331" s="328">
        <v>2016</v>
      </c>
    </row>
    <row r="332" ht="14.1" customHeight="1" spans="1:2">
      <c r="A332" s="335" t="s">
        <v>416</v>
      </c>
      <c r="B332" s="328">
        <v>2016</v>
      </c>
    </row>
    <row r="333" ht="14.1" customHeight="1" spans="1:2">
      <c r="A333" s="335" t="s">
        <v>417</v>
      </c>
      <c r="B333" s="328">
        <v>3211</v>
      </c>
    </row>
    <row r="334" ht="14.1" customHeight="1" spans="1:2">
      <c r="A334" s="335" t="s">
        <v>418</v>
      </c>
      <c r="B334" s="328">
        <v>511</v>
      </c>
    </row>
    <row r="335" ht="14.1" customHeight="1" spans="1:2">
      <c r="A335" s="335" t="s">
        <v>419</v>
      </c>
      <c r="B335" s="328">
        <v>511</v>
      </c>
    </row>
    <row r="336" ht="14.1" customHeight="1" spans="1:2">
      <c r="A336" s="335" t="s">
        <v>420</v>
      </c>
      <c r="B336" s="328">
        <v>1080</v>
      </c>
    </row>
    <row r="337" ht="14.1" customHeight="1" spans="1:2">
      <c r="A337" s="335" t="s">
        <v>142</v>
      </c>
      <c r="B337" s="328">
        <v>1025</v>
      </c>
    </row>
    <row r="338" ht="14.1" customHeight="1" spans="1:2">
      <c r="A338" s="335" t="s">
        <v>421</v>
      </c>
      <c r="B338" s="328">
        <v>37</v>
      </c>
    </row>
    <row r="339" ht="14.1" customHeight="1" spans="1:2">
      <c r="A339" s="335" t="s">
        <v>422</v>
      </c>
      <c r="B339" s="328">
        <v>18</v>
      </c>
    </row>
    <row r="340" ht="14.1" customHeight="1" spans="1:2">
      <c r="A340" s="335" t="s">
        <v>423</v>
      </c>
      <c r="B340" s="328">
        <v>1620</v>
      </c>
    </row>
    <row r="341" ht="14.1" customHeight="1" spans="1:2">
      <c r="A341" s="335" t="s">
        <v>424</v>
      </c>
      <c r="B341" s="328">
        <v>1620</v>
      </c>
    </row>
    <row r="342" ht="14.1" customHeight="1" spans="1:2">
      <c r="A342" s="335" t="s">
        <v>121</v>
      </c>
      <c r="B342" s="328">
        <v>1083</v>
      </c>
    </row>
    <row r="343" ht="14.1" customHeight="1" spans="1:2">
      <c r="A343" s="335" t="s">
        <v>425</v>
      </c>
      <c r="B343" s="328">
        <v>727</v>
      </c>
    </row>
    <row r="344" ht="14.1" customHeight="1" spans="1:2">
      <c r="A344" s="335" t="s">
        <v>142</v>
      </c>
      <c r="B344" s="328">
        <v>563</v>
      </c>
    </row>
    <row r="345" ht="14.1" customHeight="1" spans="1:2">
      <c r="A345" s="335" t="s">
        <v>426</v>
      </c>
      <c r="B345" s="328">
        <v>164</v>
      </c>
    </row>
    <row r="346" ht="14.1" customHeight="1" spans="1:2">
      <c r="A346" s="335" t="s">
        <v>427</v>
      </c>
      <c r="B346" s="328">
        <v>270</v>
      </c>
    </row>
    <row r="347" ht="14.1" customHeight="1" spans="1:2">
      <c r="A347" s="335" t="s">
        <v>428</v>
      </c>
      <c r="B347" s="328">
        <v>270</v>
      </c>
    </row>
    <row r="348" ht="14.1" customHeight="1" spans="1:2">
      <c r="A348" s="335" t="s">
        <v>429</v>
      </c>
      <c r="B348" s="328">
        <v>86</v>
      </c>
    </row>
    <row r="349" ht="14.1" customHeight="1" spans="1:2">
      <c r="A349" s="335" t="s">
        <v>430</v>
      </c>
      <c r="B349" s="328">
        <v>86</v>
      </c>
    </row>
    <row r="350" ht="14.1" customHeight="1" spans="1:2">
      <c r="A350" s="335" t="s">
        <v>122</v>
      </c>
      <c r="B350" s="328">
        <v>334</v>
      </c>
    </row>
    <row r="351" ht="14.1" customHeight="1" spans="1:2">
      <c r="A351" s="335" t="s">
        <v>431</v>
      </c>
      <c r="B351" s="328">
        <v>299</v>
      </c>
    </row>
    <row r="352" ht="14.1" customHeight="1" spans="1:2">
      <c r="A352" s="335" t="s">
        <v>432</v>
      </c>
      <c r="B352" s="328">
        <v>299</v>
      </c>
    </row>
    <row r="353" ht="14.1" customHeight="1" spans="1:2">
      <c r="A353" s="335" t="s">
        <v>433</v>
      </c>
      <c r="B353" s="328">
        <v>35</v>
      </c>
    </row>
    <row r="354" ht="14.1" customHeight="1" spans="1:2">
      <c r="A354" s="335" t="s">
        <v>434</v>
      </c>
      <c r="B354" s="328">
        <v>35</v>
      </c>
    </row>
    <row r="355" ht="14.1" customHeight="1" spans="1:2">
      <c r="A355" s="335" t="s">
        <v>123</v>
      </c>
      <c r="B355" s="328">
        <v>132</v>
      </c>
    </row>
    <row r="356" ht="14.1" customHeight="1" spans="1:2">
      <c r="A356" s="335" t="s">
        <v>435</v>
      </c>
      <c r="B356" s="328">
        <v>132</v>
      </c>
    </row>
    <row r="357" ht="14.1" customHeight="1" spans="1:2">
      <c r="A357" s="335" t="s">
        <v>124</v>
      </c>
      <c r="B357" s="328">
        <v>3103</v>
      </c>
    </row>
    <row r="358" ht="14.1" customHeight="1" spans="1:2">
      <c r="A358" s="335" t="s">
        <v>436</v>
      </c>
      <c r="B358" s="328">
        <v>3021</v>
      </c>
    </row>
    <row r="359" ht="14.1" customHeight="1" spans="1:2">
      <c r="A359" s="335" t="s">
        <v>142</v>
      </c>
      <c r="B359" s="328">
        <v>1740</v>
      </c>
    </row>
    <row r="360" ht="14.1" customHeight="1" spans="1:2">
      <c r="A360" s="335" t="s">
        <v>437</v>
      </c>
      <c r="B360" s="328">
        <v>410</v>
      </c>
    </row>
    <row r="361" ht="14.1" customHeight="1" spans="1:2">
      <c r="A361" s="335" t="s">
        <v>438</v>
      </c>
      <c r="B361" s="328">
        <v>616</v>
      </c>
    </row>
    <row r="362" ht="14.1" customHeight="1" spans="1:2">
      <c r="A362" s="335" t="s">
        <v>439</v>
      </c>
      <c r="B362" s="328">
        <v>255</v>
      </c>
    </row>
    <row r="363" ht="14.1" customHeight="1" spans="1:2">
      <c r="A363" s="335" t="s">
        <v>440</v>
      </c>
      <c r="B363" s="328">
        <v>82</v>
      </c>
    </row>
    <row r="364" ht="14.1" customHeight="1" spans="1:2">
      <c r="A364" s="335" t="s">
        <v>142</v>
      </c>
      <c r="B364" s="328">
        <v>52</v>
      </c>
    </row>
    <row r="365" ht="14.1" customHeight="1" spans="1:2">
      <c r="A365" s="335" t="s">
        <v>441</v>
      </c>
      <c r="B365" s="328">
        <v>30</v>
      </c>
    </row>
    <row r="366" ht="14.1" customHeight="1" spans="1:2">
      <c r="A366" s="342" t="s">
        <v>125</v>
      </c>
      <c r="B366" s="338">
        <v>9195</v>
      </c>
    </row>
    <row r="367" ht="14.1" customHeight="1" spans="1:2">
      <c r="A367" s="333" t="s">
        <v>442</v>
      </c>
      <c r="B367" s="325">
        <v>9195</v>
      </c>
    </row>
    <row r="368" ht="14.1" customHeight="1" spans="1:2">
      <c r="A368" s="335" t="s">
        <v>443</v>
      </c>
      <c r="B368" s="328">
        <v>8616</v>
      </c>
    </row>
    <row r="369" ht="14.1" customHeight="1" spans="1:2">
      <c r="A369" s="335" t="s">
        <v>444</v>
      </c>
      <c r="B369" s="328">
        <v>579</v>
      </c>
    </row>
    <row r="370" ht="14.1" customHeight="1" spans="1:2">
      <c r="A370" s="335" t="s">
        <v>126</v>
      </c>
      <c r="B370" s="328">
        <v>289</v>
      </c>
    </row>
    <row r="371" ht="14.1" customHeight="1" spans="1:2">
      <c r="A371" s="335" t="s">
        <v>445</v>
      </c>
      <c r="B371" s="328">
        <v>19</v>
      </c>
    </row>
    <row r="372" ht="14.1" customHeight="1" spans="1:2">
      <c r="A372" s="335" t="s">
        <v>446</v>
      </c>
      <c r="B372" s="328">
        <v>19</v>
      </c>
    </row>
    <row r="373" ht="14.1" customHeight="1" spans="1:2">
      <c r="A373" s="335" t="s">
        <v>447</v>
      </c>
      <c r="B373" s="328">
        <v>270</v>
      </c>
    </row>
    <row r="374" ht="14.1" customHeight="1" spans="1:2">
      <c r="A374" s="335" t="s">
        <v>448</v>
      </c>
      <c r="B374" s="328">
        <v>270</v>
      </c>
    </row>
    <row r="375" ht="14.1" customHeight="1" spans="1:2">
      <c r="A375" s="335" t="s">
        <v>127</v>
      </c>
      <c r="B375" s="328">
        <v>1787</v>
      </c>
    </row>
    <row r="376" ht="14.1" customHeight="1" spans="1:2">
      <c r="A376" s="335" t="s">
        <v>449</v>
      </c>
      <c r="B376" s="328">
        <v>900</v>
      </c>
    </row>
    <row r="377" ht="14.1" customHeight="1" spans="1:2">
      <c r="A377" s="335" t="s">
        <v>142</v>
      </c>
      <c r="B377" s="328">
        <v>879</v>
      </c>
    </row>
    <row r="378" ht="14.1" customHeight="1" spans="1:2">
      <c r="A378" s="335" t="s">
        <v>450</v>
      </c>
      <c r="B378" s="328">
        <v>5</v>
      </c>
    </row>
    <row r="379" ht="14.1" customHeight="1" spans="1:2">
      <c r="A379" s="335" t="s">
        <v>451</v>
      </c>
      <c r="B379" s="328">
        <v>16</v>
      </c>
    </row>
    <row r="380" ht="14.1" customHeight="1" spans="1:2">
      <c r="A380" s="335" t="s">
        <v>452</v>
      </c>
      <c r="B380" s="328">
        <v>887</v>
      </c>
    </row>
    <row r="381" ht="14.1" customHeight="1" spans="1:2">
      <c r="A381" s="335" t="s">
        <v>142</v>
      </c>
      <c r="B381" s="328">
        <v>220</v>
      </c>
    </row>
    <row r="382" ht="14.1" customHeight="1" spans="1:2">
      <c r="A382" s="335" t="s">
        <v>453</v>
      </c>
      <c r="B382" s="328">
        <v>667</v>
      </c>
    </row>
    <row r="383" ht="14.1" customHeight="1" spans="1:2">
      <c r="A383" s="335" t="s">
        <v>130</v>
      </c>
      <c r="B383" s="328">
        <v>3284</v>
      </c>
    </row>
    <row r="384" ht="14.1" customHeight="1" spans="1:2">
      <c r="A384" s="335" t="s">
        <v>454</v>
      </c>
      <c r="B384" s="328">
        <v>3284</v>
      </c>
    </row>
    <row r="385" ht="14.1" customHeight="1" spans="1:2">
      <c r="A385" s="335" t="s">
        <v>455</v>
      </c>
      <c r="B385" s="328">
        <v>3284</v>
      </c>
    </row>
    <row r="386" ht="24.95" customHeight="1" spans="1:2">
      <c r="A386" s="343" t="s">
        <v>456</v>
      </c>
      <c r="B386" s="332">
        <f>505951-29868</f>
        <v>476083</v>
      </c>
    </row>
  </sheetData>
  <mergeCells count="3">
    <mergeCell ref="A2:B2"/>
    <mergeCell ref="A4:A5"/>
    <mergeCell ref="B4:B5"/>
  </mergeCells>
  <dataValidations count="1">
    <dataValidation type="whole" operator="between" allowBlank="1" showInputMessage="1" showErrorMessage="1" error="不得保留小数" sqref="HL17 HL13:HL15 HL65488:HL65497 HL65502:HL65505">
      <formula1>-800000000000</formula1>
      <formula2>1000000000000</formula2>
    </dataValidation>
  </dataValidation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showGridLines="0" showZeros="0" zoomScale="93" zoomScaleNormal="93" workbookViewId="0">
      <selection activeCell="C3" sqref="C3"/>
    </sheetView>
  </sheetViews>
  <sheetFormatPr defaultColWidth="9" defaultRowHeight="14.25" outlineLevelCol="3"/>
  <cols>
    <col min="1" max="1" width="4.875" customWidth="1"/>
    <col min="2" max="2" width="49.75" style="65" customWidth="1"/>
    <col min="3" max="3" width="29.875" style="314" customWidth="1"/>
    <col min="4" max="217" width="9" style="65"/>
    <col min="218" max="218" width="55.125" style="65" customWidth="1"/>
    <col min="219" max="219" width="31.875" style="65" customWidth="1"/>
    <col min="220" max="16384" width="9" style="65"/>
  </cols>
  <sheetData>
    <row r="1" spans="1:4">
      <c r="A1" s="315" t="s">
        <v>457</v>
      </c>
      <c r="B1" s="316"/>
    </row>
    <row r="2" ht="30" customHeight="1" spans="1:4">
      <c r="A2" s="317" t="s">
        <v>458</v>
      </c>
      <c r="B2" s="318"/>
      <c r="C2" s="318"/>
      <c r="D2" s="319"/>
    </row>
    <row r="3" ht="20.25" customHeight="1" spans="1:4">
      <c r="B3" s="62"/>
      <c r="C3" s="320" t="s">
        <v>138</v>
      </c>
    </row>
    <row r="4" s="62" customFormat="1" customHeight="1" spans="1:4">
      <c r="A4" s="71" t="s">
        <v>139</v>
      </c>
      <c r="B4" s="71"/>
      <c r="C4" s="321" t="s">
        <v>140</v>
      </c>
    </row>
    <row r="5" s="62" customFormat="1" customHeight="1" spans="1:4">
      <c r="A5" s="116"/>
      <c r="B5" s="71"/>
      <c r="C5" s="322"/>
    </row>
    <row r="6" ht="20.1" customHeight="1" spans="1:4">
      <c r="A6" s="323"/>
      <c r="B6" s="324" t="s">
        <v>459</v>
      </c>
      <c r="C6" s="325">
        <f>SUM(C7:C10)</f>
        <v>66147</v>
      </c>
    </row>
    <row r="7" ht="20.1" customHeight="1" spans="1:4">
      <c r="A7" s="326"/>
      <c r="B7" s="327" t="s">
        <v>460</v>
      </c>
      <c r="C7" s="328">
        <v>28916</v>
      </c>
    </row>
    <row r="8" ht="20.1" customHeight="1" spans="1:4">
      <c r="A8" s="326"/>
      <c r="B8" s="327" t="s">
        <v>461</v>
      </c>
      <c r="C8" s="328">
        <v>18887</v>
      </c>
    </row>
    <row r="9" ht="20.1" customHeight="1" spans="1:4">
      <c r="A9" s="326"/>
      <c r="B9" s="324" t="s">
        <v>462</v>
      </c>
      <c r="C9" s="328">
        <v>12800</v>
      </c>
    </row>
    <row r="10" ht="20.1" customHeight="1" spans="1:4">
      <c r="A10" s="326"/>
      <c r="B10" s="327" t="s">
        <v>463</v>
      </c>
      <c r="C10" s="328">
        <v>5544</v>
      </c>
    </row>
    <row r="11" ht="20.1" customHeight="1" spans="1:4">
      <c r="A11" s="326"/>
      <c r="B11" s="327" t="s">
        <v>464</v>
      </c>
      <c r="C11" s="328">
        <f>SUM(C12:C21)</f>
        <v>8437</v>
      </c>
    </row>
    <row r="12" ht="20.1" customHeight="1" spans="1:4">
      <c r="A12" s="326"/>
      <c r="B12" s="327" t="s">
        <v>465</v>
      </c>
      <c r="C12" s="328">
        <v>3046</v>
      </c>
    </row>
    <row r="13" ht="20.1" customHeight="1" spans="1:4">
      <c r="A13" s="326"/>
      <c r="B13" s="327" t="s">
        <v>466</v>
      </c>
      <c r="C13" s="328">
        <v>51</v>
      </c>
    </row>
    <row r="14" ht="20.1" customHeight="1" spans="1:4">
      <c r="A14" s="326"/>
      <c r="B14" s="327" t="s">
        <v>467</v>
      </c>
      <c r="C14" s="328">
        <v>79</v>
      </c>
    </row>
    <row r="15" ht="20.1" customHeight="1" spans="1:4">
      <c r="A15" s="326"/>
      <c r="B15" s="329" t="s">
        <v>468</v>
      </c>
      <c r="C15" s="328">
        <v>107</v>
      </c>
    </row>
    <row r="16" ht="20.1" customHeight="1" spans="1:4">
      <c r="A16" s="326"/>
      <c r="B16" s="327" t="s">
        <v>469</v>
      </c>
      <c r="C16" s="328">
        <v>1011</v>
      </c>
    </row>
    <row r="17" ht="20.1" customHeight="1" spans="1:3">
      <c r="A17" s="326"/>
      <c r="B17" s="327" t="s">
        <v>470</v>
      </c>
      <c r="C17" s="328">
        <v>135</v>
      </c>
    </row>
    <row r="18" ht="20.1" customHeight="1" spans="1:3">
      <c r="A18" s="326"/>
      <c r="B18" s="327" t="s">
        <v>471</v>
      </c>
      <c r="C18" s="328">
        <v>23</v>
      </c>
    </row>
    <row r="19" ht="20.1" customHeight="1" spans="1:3">
      <c r="A19" s="326"/>
      <c r="B19" s="329" t="s">
        <v>472</v>
      </c>
      <c r="C19" s="328">
        <v>132</v>
      </c>
    </row>
    <row r="20" ht="20.1" customHeight="1" spans="1:3">
      <c r="A20" s="326"/>
      <c r="B20" s="329" t="s">
        <v>473</v>
      </c>
      <c r="C20" s="328">
        <v>271</v>
      </c>
    </row>
    <row r="21" ht="20.1" customHeight="1" spans="1:3">
      <c r="A21" s="326"/>
      <c r="B21" s="329" t="s">
        <v>474</v>
      </c>
      <c r="C21" s="328">
        <v>3582</v>
      </c>
    </row>
    <row r="22" ht="20.1" customHeight="1" spans="1:3">
      <c r="A22" s="326"/>
      <c r="B22" s="329" t="s">
        <v>475</v>
      </c>
      <c r="C22" s="328">
        <f>SUM(C23:C24)</f>
        <v>48</v>
      </c>
    </row>
    <row r="23" ht="20.1" customHeight="1" spans="1:3">
      <c r="A23" s="326"/>
      <c r="B23" s="327" t="s">
        <v>476</v>
      </c>
      <c r="C23" s="328">
        <v>34</v>
      </c>
    </row>
    <row r="24" ht="20.1" customHeight="1" spans="1:3">
      <c r="A24" s="326"/>
      <c r="B24" s="329" t="s">
        <v>477</v>
      </c>
      <c r="C24" s="328">
        <v>14</v>
      </c>
    </row>
    <row r="25" ht="20.1" customHeight="1" spans="1:3">
      <c r="A25" s="326"/>
      <c r="B25" s="329" t="s">
        <v>478</v>
      </c>
      <c r="C25" s="328">
        <f>SUM(C26:C28)</f>
        <v>64019</v>
      </c>
    </row>
    <row r="26" ht="20.1" customHeight="1" spans="1:3">
      <c r="A26" s="326"/>
      <c r="B26" s="327" t="s">
        <v>479</v>
      </c>
      <c r="C26" s="328">
        <v>63831</v>
      </c>
    </row>
    <row r="27" ht="20.1" customHeight="1" spans="1:3">
      <c r="A27" s="326"/>
      <c r="B27" s="329" t="s">
        <v>480</v>
      </c>
      <c r="C27" s="328">
        <v>188</v>
      </c>
    </row>
    <row r="28" ht="20.1" customHeight="1" spans="1:3">
      <c r="A28" s="326"/>
      <c r="B28" s="329" t="s">
        <v>481</v>
      </c>
      <c r="C28" s="328"/>
    </row>
    <row r="29" ht="20.1" customHeight="1" spans="1:3">
      <c r="A29" s="326"/>
      <c r="B29" s="329" t="s">
        <v>482</v>
      </c>
      <c r="C29" s="328">
        <f>SUM(C30:C30)</f>
        <v>2</v>
      </c>
    </row>
    <row r="30" ht="20.1" customHeight="1" spans="1:3">
      <c r="A30" s="326"/>
      <c r="B30" s="329" t="s">
        <v>483</v>
      </c>
      <c r="C30" s="328">
        <v>2</v>
      </c>
    </row>
    <row r="31" ht="20.1" customHeight="1" spans="1:3">
      <c r="A31" s="326"/>
      <c r="B31" s="327" t="s">
        <v>484</v>
      </c>
      <c r="C31" s="328">
        <f>SUM(C32:C35)</f>
        <v>5575</v>
      </c>
    </row>
    <row r="32" ht="20.1" customHeight="1" spans="1:3">
      <c r="A32" s="326"/>
      <c r="B32" s="329" t="s">
        <v>485</v>
      </c>
      <c r="C32" s="328">
        <v>823</v>
      </c>
    </row>
    <row r="33" ht="20.1" customHeight="1" spans="1:3">
      <c r="A33" s="326"/>
      <c r="B33" s="329" t="s">
        <v>486</v>
      </c>
      <c r="C33" s="328">
        <v>1</v>
      </c>
    </row>
    <row r="34" ht="20.1" customHeight="1" spans="1:3">
      <c r="A34" s="326"/>
      <c r="B34" s="327" t="s">
        <v>487</v>
      </c>
      <c r="C34" s="328">
        <v>3155</v>
      </c>
    </row>
    <row r="35" ht="20.1" customHeight="1" spans="1:3">
      <c r="A35" s="326"/>
      <c r="B35" s="327" t="s">
        <v>488</v>
      </c>
      <c r="C35" s="328">
        <v>1596</v>
      </c>
    </row>
    <row r="36" ht="24.95" customHeight="1" spans="1:3">
      <c r="A36" s="330"/>
      <c r="B36" s="331" t="s">
        <v>456</v>
      </c>
      <c r="C36" s="332">
        <f>C31+C29+C25+C22+C11+C6</f>
        <v>144228</v>
      </c>
    </row>
  </sheetData>
  <mergeCells count="4">
    <mergeCell ref="A1:B1"/>
    <mergeCell ref="A2:C2"/>
    <mergeCell ref="C4:C5"/>
    <mergeCell ref="A4:B5"/>
  </mergeCells>
  <dataValidations count="1">
    <dataValidation type="whole" operator="between" allowBlank="1" showInputMessage="1" showErrorMessage="1" error="不得保留小数" sqref="HK17 HK13:HK15 HK65146:HK65155 HK65160:HK65163">
      <formula1>-800000000000</formula1>
      <formula2>1000000000000</formula2>
    </dataValidation>
  </dataValidations>
  <printOptions horizontalCentered="1"/>
  <pageMargins left="0.747916666666667" right="0.550694444444444" top="1.02361111111111" bottom="0.826388888888889" header="0.118055555555556" footer="0.118055555555556"/>
  <pageSetup paperSize="9" orientation="portrait" useFirstPageNumber="1"/>
  <headerFooter alignWithMargins="0"/>
  <ignoredErrors>
    <ignoredError sqref="C31 C29 C25 C22 C11" formulaRange="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A2" sqref="A2:B2"/>
    </sheetView>
  </sheetViews>
  <sheetFormatPr defaultColWidth="9" defaultRowHeight="14.25" outlineLevelCol="4"/>
  <cols>
    <col min="1" max="2" width="43.25" style="65" customWidth="1"/>
    <col min="3" max="218" width="9" style="65"/>
    <col min="219" max="219" width="55.125" style="65" customWidth="1"/>
    <col min="220" max="220" width="31.875" style="65" customWidth="1"/>
    <col min="221" max="16384" width="9" style="65"/>
  </cols>
  <sheetData>
    <row r="1" spans="1:5">
      <c r="A1" s="66" t="s">
        <v>489</v>
      </c>
    </row>
    <row r="2" s="307" customFormat="1" ht="57.95" customHeight="1" spans="1:5">
      <c r="A2" s="283" t="s">
        <v>490</v>
      </c>
      <c r="B2" s="297"/>
    </row>
    <row r="3" ht="20.25" customHeight="1" spans="1:5">
      <c r="A3" s="62"/>
      <c r="B3" s="69" t="s">
        <v>73</v>
      </c>
    </row>
    <row r="4" s="62" customFormat="1" ht="20.1" customHeight="1" spans="1:5">
      <c r="A4" s="70" t="s">
        <v>491</v>
      </c>
      <c r="B4" s="298" t="s">
        <v>77</v>
      </c>
      <c r="E4" s="65"/>
    </row>
    <row r="5" s="62" customFormat="1" ht="20.1" customHeight="1" spans="1:5">
      <c r="A5" s="73"/>
      <c r="B5" s="299"/>
      <c r="E5" s="65"/>
    </row>
    <row r="6" ht="21" customHeight="1" spans="1:5">
      <c r="A6" s="300" t="s">
        <v>492</v>
      </c>
      <c r="B6" s="301">
        <f>B7+B14</f>
        <v>222009</v>
      </c>
    </row>
    <row r="7" s="233" customFormat="1" ht="21" customHeight="1" spans="1:5">
      <c r="A7" s="308" t="s">
        <v>493</v>
      </c>
      <c r="B7" s="309">
        <v>13101</v>
      </c>
    </row>
    <row r="8" ht="21" customHeight="1" spans="1:5">
      <c r="A8" s="310" t="s">
        <v>494</v>
      </c>
      <c r="B8" s="304">
        <v>2350</v>
      </c>
    </row>
    <row r="9" ht="21" customHeight="1" spans="1:5">
      <c r="A9" s="310" t="s">
        <v>495</v>
      </c>
      <c r="B9" s="304">
        <v>476</v>
      </c>
    </row>
    <row r="10" ht="21" customHeight="1" spans="1:5">
      <c r="A10" s="310" t="s">
        <v>496</v>
      </c>
      <c r="B10" s="304">
        <v>2145</v>
      </c>
    </row>
    <row r="11" ht="21" customHeight="1" spans="1:5">
      <c r="A11" s="310" t="s">
        <v>497</v>
      </c>
      <c r="B11" s="304">
        <v>4</v>
      </c>
    </row>
    <row r="12" ht="21" customHeight="1" spans="1:5">
      <c r="A12" s="310" t="s">
        <v>498</v>
      </c>
      <c r="B12" s="304">
        <v>7896</v>
      </c>
    </row>
    <row r="13" ht="21" customHeight="1" spans="1:5">
      <c r="A13" s="310" t="s">
        <v>499</v>
      </c>
      <c r="B13" s="304">
        <v>230</v>
      </c>
    </row>
    <row r="14" s="233" customFormat="1" ht="21" customHeight="1" spans="1:5">
      <c r="A14" s="308" t="s">
        <v>500</v>
      </c>
      <c r="B14" s="311">
        <v>208908</v>
      </c>
    </row>
    <row r="15" ht="21" customHeight="1" spans="1:5">
      <c r="A15" s="310" t="s">
        <v>501</v>
      </c>
      <c r="B15" s="304">
        <v>10975</v>
      </c>
    </row>
    <row r="16" ht="21" customHeight="1" spans="1:5">
      <c r="A16" s="310" t="s">
        <v>502</v>
      </c>
      <c r="B16" s="304">
        <v>73126</v>
      </c>
    </row>
    <row r="17" ht="21" customHeight="1" spans="1:2">
      <c r="A17" s="310" t="s">
        <v>503</v>
      </c>
      <c r="B17" s="304">
        <v>9282</v>
      </c>
    </row>
    <row r="18" ht="21" customHeight="1" spans="1:2">
      <c r="A18" s="310" t="s">
        <v>504</v>
      </c>
      <c r="B18" s="304">
        <v>488</v>
      </c>
    </row>
    <row r="19" ht="21" customHeight="1" spans="1:2">
      <c r="A19" s="310" t="s">
        <v>505</v>
      </c>
      <c r="B19" s="304">
        <v>3255</v>
      </c>
    </row>
    <row r="20" ht="21" customHeight="1" spans="1:2">
      <c r="A20" s="310" t="s">
        <v>506</v>
      </c>
      <c r="B20" s="304">
        <v>7511</v>
      </c>
    </row>
    <row r="21" ht="21" customHeight="1" spans="1:2">
      <c r="A21" s="310" t="s">
        <v>507</v>
      </c>
      <c r="B21" s="304">
        <v>10840</v>
      </c>
    </row>
    <row r="22" ht="21" customHeight="1" spans="1:2">
      <c r="A22" s="310" t="s">
        <v>508</v>
      </c>
      <c r="B22" s="304">
        <v>1793</v>
      </c>
    </row>
    <row r="23" ht="21" customHeight="1" spans="1:2">
      <c r="A23" s="310" t="s">
        <v>509</v>
      </c>
      <c r="B23" s="304">
        <v>13888</v>
      </c>
    </row>
    <row r="24" ht="21" customHeight="1" spans="1:2">
      <c r="A24" s="310" t="s">
        <v>510</v>
      </c>
      <c r="B24" s="304">
        <v>624</v>
      </c>
    </row>
    <row r="25" ht="21" customHeight="1" spans="1:2">
      <c r="A25" s="310" t="s">
        <v>511</v>
      </c>
      <c r="B25" s="304">
        <v>17485</v>
      </c>
    </row>
    <row r="26" spans="1:2">
      <c r="A26" s="310" t="s">
        <v>512</v>
      </c>
      <c r="B26" s="304">
        <v>7348</v>
      </c>
    </row>
    <row r="27" ht="30.95" customHeight="1" spans="1:2">
      <c r="A27" s="310" t="s">
        <v>513</v>
      </c>
      <c r="B27" s="304">
        <v>320</v>
      </c>
    </row>
    <row r="28" ht="21" customHeight="1" spans="1:2">
      <c r="A28" s="310" t="s">
        <v>514</v>
      </c>
      <c r="B28" s="304">
        <v>26252</v>
      </c>
    </row>
    <row r="29" ht="21" customHeight="1" spans="1:2">
      <c r="A29" s="310" t="s">
        <v>515</v>
      </c>
      <c r="B29" s="304">
        <v>2022</v>
      </c>
    </row>
    <row r="30" ht="21" customHeight="1" spans="1:2">
      <c r="A30" s="310" t="s">
        <v>516</v>
      </c>
      <c r="B30" s="304">
        <v>3057</v>
      </c>
    </row>
    <row r="31" ht="21" customHeight="1" spans="1:2">
      <c r="A31" s="310" t="s">
        <v>517</v>
      </c>
      <c r="B31" s="304">
        <v>20642</v>
      </c>
    </row>
    <row r="32" ht="21" customHeight="1" spans="1:2">
      <c r="A32" s="312"/>
      <c r="B32" s="313"/>
    </row>
  </sheetData>
  <mergeCells count="3">
    <mergeCell ref="A2:B2"/>
    <mergeCell ref="A4:A5"/>
    <mergeCell ref="B4:B5"/>
  </mergeCells>
  <dataValidations count="1">
    <dataValidation type="whole" operator="between" allowBlank="1" showInputMessage="1" showErrorMessage="1" error="不得保留小数" sqref="HL21:HL32 HL65514:HL65523 HL65528:HL65531">
      <formula1>-800000000000</formula1>
      <formula2>1000000000000</formula2>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B3" sqref="B3"/>
    </sheetView>
  </sheetViews>
  <sheetFormatPr defaultColWidth="9" defaultRowHeight="14.25" outlineLevelCol="4"/>
  <cols>
    <col min="1" max="1" width="42.75" style="65" customWidth="1"/>
    <col min="2" max="2" width="43.75" style="65" customWidth="1"/>
    <col min="3" max="218" width="9" style="65"/>
    <col min="219" max="219" width="55.125" style="65" customWidth="1"/>
    <col min="220" max="220" width="31.875" style="65" customWidth="1"/>
    <col min="221" max="16384" width="9" style="65"/>
  </cols>
  <sheetData>
    <row r="1" spans="1:5">
      <c r="A1" s="66" t="s">
        <v>518</v>
      </c>
    </row>
    <row r="2" ht="65.25" customHeight="1" spans="1:5">
      <c r="A2" s="283" t="s">
        <v>519</v>
      </c>
      <c r="B2" s="297"/>
    </row>
    <row r="3" ht="20.25" customHeight="1" spans="1:5">
      <c r="A3" s="62"/>
      <c r="B3" s="69" t="s">
        <v>73</v>
      </c>
    </row>
    <row r="4" s="62" customFormat="1" ht="24.95" customHeight="1" spans="1:5">
      <c r="A4" s="70" t="s">
        <v>74</v>
      </c>
      <c r="B4" s="298" t="s">
        <v>77</v>
      </c>
      <c r="E4" s="65"/>
    </row>
    <row r="5" s="62" customFormat="1" ht="36" customHeight="1" spans="1:5">
      <c r="A5" s="73"/>
      <c r="B5" s="299"/>
      <c r="E5" s="65"/>
    </row>
    <row r="6" ht="24.95" customHeight="1" spans="1:5">
      <c r="A6" s="300" t="s">
        <v>520</v>
      </c>
      <c r="B6" s="301">
        <f>SUM(B7:B23)</f>
        <v>99682</v>
      </c>
    </row>
    <row r="7" s="296" customFormat="1" ht="24.95" customHeight="1" spans="1:5">
      <c r="A7" s="302" t="s">
        <v>521</v>
      </c>
      <c r="B7" s="303">
        <v>1664</v>
      </c>
    </row>
    <row r="8" s="296" customFormat="1" ht="24.95" customHeight="1" spans="1:5">
      <c r="A8" s="302" t="s">
        <v>522</v>
      </c>
      <c r="B8" s="303">
        <v>486</v>
      </c>
    </row>
    <row r="9" s="296" customFormat="1" ht="24.95" customHeight="1" spans="1:5">
      <c r="A9" s="302" t="s">
        <v>523</v>
      </c>
      <c r="B9" s="303">
        <v>2884</v>
      </c>
    </row>
    <row r="10" s="296" customFormat="1" ht="24.95" customHeight="1" spans="1:5">
      <c r="A10" s="302" t="s">
        <v>524</v>
      </c>
      <c r="B10" s="303">
        <v>910</v>
      </c>
    </row>
    <row r="11" s="296" customFormat="1" ht="24.95" customHeight="1" spans="1:5">
      <c r="A11" s="302" t="s">
        <v>525</v>
      </c>
      <c r="B11" s="303">
        <v>170</v>
      </c>
    </row>
    <row r="12" s="296" customFormat="1" ht="24.95" customHeight="1" spans="1:5">
      <c r="A12" s="302" t="s">
        <v>526</v>
      </c>
      <c r="B12" s="303">
        <v>2567</v>
      </c>
    </row>
    <row r="13" s="296" customFormat="1" ht="24.95" customHeight="1" spans="1:5">
      <c r="A13" s="302" t="s">
        <v>527</v>
      </c>
      <c r="B13" s="303">
        <v>1110</v>
      </c>
    </row>
    <row r="14" s="296" customFormat="1" ht="24.95" customHeight="1" spans="1:5">
      <c r="A14" s="302" t="s">
        <v>528</v>
      </c>
      <c r="B14" s="303">
        <v>27258</v>
      </c>
    </row>
    <row r="15" s="296" customFormat="1" ht="24.95" customHeight="1" spans="1:5">
      <c r="A15" s="302" t="s">
        <v>529</v>
      </c>
      <c r="B15" s="303">
        <v>36529</v>
      </c>
    </row>
    <row r="16" s="296" customFormat="1" ht="24.95" customHeight="1" spans="1:5">
      <c r="A16" s="302" t="s">
        <v>530</v>
      </c>
      <c r="B16" s="304">
        <v>15920</v>
      </c>
    </row>
    <row r="17" s="296" customFormat="1" ht="24.95" customHeight="1" spans="1:2">
      <c r="A17" s="302" t="s">
        <v>531</v>
      </c>
      <c r="B17" s="304">
        <v>1022</v>
      </c>
    </row>
    <row r="18" s="296" customFormat="1" ht="24.95" customHeight="1" spans="1:2">
      <c r="A18" s="302" t="s">
        <v>532</v>
      </c>
      <c r="B18" s="304">
        <v>1556</v>
      </c>
    </row>
    <row r="19" s="296" customFormat="1" ht="24.95" customHeight="1" spans="1:2">
      <c r="A19" s="302" t="s">
        <v>533</v>
      </c>
      <c r="B19" s="304">
        <v>1202</v>
      </c>
    </row>
    <row r="20" s="296" customFormat="1" ht="24.95" customHeight="1" spans="1:2">
      <c r="A20" s="302" t="s">
        <v>534</v>
      </c>
      <c r="B20" s="304">
        <v>481</v>
      </c>
    </row>
    <row r="21" s="296" customFormat="1" ht="24.95" customHeight="1" spans="1:2">
      <c r="A21" s="302" t="s">
        <v>535</v>
      </c>
      <c r="B21" s="304">
        <v>5883</v>
      </c>
    </row>
    <row r="22" s="296" customFormat="1" ht="24.95" customHeight="1" spans="1:2">
      <c r="A22" s="302" t="s">
        <v>536</v>
      </c>
      <c r="B22" s="304">
        <v>19</v>
      </c>
    </row>
    <row r="23" ht="24.95" customHeight="1" spans="1:2">
      <c r="A23" s="305" t="s">
        <v>537</v>
      </c>
      <c r="B23" s="306">
        <v>21</v>
      </c>
    </row>
  </sheetData>
  <mergeCells count="3">
    <mergeCell ref="A2:B2"/>
    <mergeCell ref="A4:A5"/>
    <mergeCell ref="B4:B5"/>
  </mergeCells>
  <dataValidations count="1">
    <dataValidation type="whole" operator="between" allowBlank="1" showInputMessage="1" showErrorMessage="1" error="不得保留小数" sqref="HL21:HL23 HL65505:HL65514 HL65519:HL65522">
      <formula1>-800000000000</formula1>
      <formula2>1000000000000</formula2>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F10" sqref="F10"/>
    </sheetView>
  </sheetViews>
  <sheetFormatPr defaultColWidth="9" defaultRowHeight="30.75" customHeight="1" outlineLevelCol="4"/>
  <cols>
    <col min="1" max="1" width="19.125" customWidth="1"/>
    <col min="2" max="3" width="19.125" style="51" customWidth="1"/>
    <col min="4" max="5" width="19.125" customWidth="1"/>
  </cols>
  <sheetData>
    <row r="1" customHeight="1" spans="1:5">
      <c r="A1" s="204" t="s">
        <v>538</v>
      </c>
      <c r="B1" s="205"/>
      <c r="C1" s="205"/>
      <c r="D1" s="205"/>
      <c r="E1" s="205"/>
    </row>
    <row r="2" customHeight="1" spans="1:5">
      <c r="A2" s="283" t="s">
        <v>539</v>
      </c>
      <c r="B2" s="283"/>
      <c r="C2" s="283"/>
      <c r="D2" s="283"/>
      <c r="E2" s="283"/>
    </row>
    <row r="3" customHeight="1" spans="1:5">
      <c r="A3" s="207"/>
      <c r="B3" s="208"/>
      <c r="C3" s="208"/>
      <c r="D3" s="207"/>
      <c r="E3" s="284" t="s">
        <v>73</v>
      </c>
    </row>
    <row r="4" customHeight="1" spans="1:5">
      <c r="A4" s="285" t="s">
        <v>540</v>
      </c>
      <c r="B4" s="285" t="s">
        <v>541</v>
      </c>
      <c r="C4" s="285"/>
      <c r="D4" s="285"/>
      <c r="E4" s="285" t="s">
        <v>542</v>
      </c>
    </row>
    <row r="5" customHeight="1" spans="1:5">
      <c r="A5" s="285"/>
      <c r="B5" s="286" t="s">
        <v>543</v>
      </c>
      <c r="C5" s="287" t="s">
        <v>544</v>
      </c>
      <c r="D5" s="288" t="s">
        <v>545</v>
      </c>
      <c r="E5" s="285"/>
    </row>
    <row r="6" customHeight="1" spans="1:5">
      <c r="A6" s="285"/>
      <c r="B6" s="286"/>
      <c r="C6" s="289"/>
      <c r="D6" s="290"/>
      <c r="E6" s="285"/>
    </row>
    <row r="7" customHeight="1" spans="1:5">
      <c r="A7" s="291" t="s">
        <v>546</v>
      </c>
      <c r="B7" s="292">
        <v>89309.6453546955</v>
      </c>
      <c r="C7" s="292">
        <v>89309.6453546955</v>
      </c>
      <c r="D7" s="293"/>
      <c r="E7" s="294"/>
    </row>
    <row r="8" customHeight="1" spans="1:5">
      <c r="A8" s="291" t="s">
        <v>547</v>
      </c>
      <c r="B8" s="292">
        <v>23240.306420979</v>
      </c>
      <c r="C8" s="292">
        <v>23240.306420979</v>
      </c>
      <c r="D8" s="293"/>
      <c r="E8" s="294"/>
    </row>
    <row r="9" customHeight="1" spans="1:5">
      <c r="A9" s="291" t="s">
        <v>548</v>
      </c>
      <c r="B9" s="292">
        <v>6824.55426568376</v>
      </c>
      <c r="C9" s="292">
        <v>6824.55426568376</v>
      </c>
      <c r="D9" s="293"/>
      <c r="E9" s="294"/>
    </row>
    <row r="10" customHeight="1" spans="1:5">
      <c r="A10" s="291" t="s">
        <v>549</v>
      </c>
      <c r="B10" s="292">
        <v>7240.26483827478</v>
      </c>
      <c r="C10" s="292">
        <v>7240.26483827478</v>
      </c>
      <c r="D10" s="293"/>
      <c r="E10" s="294"/>
    </row>
    <row r="11" customHeight="1" spans="1:5">
      <c r="A11" s="291" t="s">
        <v>550</v>
      </c>
      <c r="B11" s="292">
        <v>6949.63742217398</v>
      </c>
      <c r="C11" s="292">
        <v>6949.63742217398</v>
      </c>
      <c r="D11" s="293"/>
      <c r="E11" s="294"/>
    </row>
    <row r="12" customHeight="1" spans="1:5">
      <c r="A12" s="291" t="s">
        <v>551</v>
      </c>
      <c r="B12" s="292">
        <v>13128.2243941147</v>
      </c>
      <c r="C12" s="292">
        <v>13128.2243941147</v>
      </c>
      <c r="D12" s="293"/>
      <c r="E12" s="294"/>
    </row>
    <row r="13" customHeight="1" spans="1:5">
      <c r="A13" s="291" t="s">
        <v>552</v>
      </c>
      <c r="B13" s="292">
        <v>7486.85433521616</v>
      </c>
      <c r="C13" s="292">
        <v>7486.85433521616</v>
      </c>
      <c r="D13" s="293"/>
      <c r="E13" s="294"/>
    </row>
    <row r="14" customHeight="1" spans="1:5">
      <c r="A14" s="291" t="s">
        <v>553</v>
      </c>
      <c r="B14" s="292">
        <v>6325.61176191335</v>
      </c>
      <c r="C14" s="292">
        <v>6325.61176191335</v>
      </c>
      <c r="D14" s="293"/>
      <c r="E14" s="294"/>
    </row>
    <row r="15" customHeight="1" spans="1:5">
      <c r="A15" s="291" t="s">
        <v>554</v>
      </c>
      <c r="B15" s="292">
        <v>4174.12269200218</v>
      </c>
      <c r="C15" s="292">
        <v>4174.12269200218</v>
      </c>
      <c r="D15" s="293"/>
      <c r="E15" s="294"/>
    </row>
    <row r="16" customHeight="1" spans="1:5">
      <c r="A16" s="291" t="s">
        <v>555</v>
      </c>
      <c r="B16" s="292">
        <v>4538.72314726464</v>
      </c>
      <c r="C16" s="292">
        <v>4538.72314726464</v>
      </c>
      <c r="D16" s="293"/>
      <c r="E16" s="294"/>
    </row>
    <row r="17" customHeight="1" spans="1:5">
      <c r="A17" s="291" t="s">
        <v>556</v>
      </c>
      <c r="B17" s="292">
        <v>5906.6464483989</v>
      </c>
      <c r="C17" s="292">
        <v>5906.6464483989</v>
      </c>
      <c r="D17" s="293"/>
      <c r="E17" s="294"/>
    </row>
    <row r="18" customHeight="1" spans="1:5">
      <c r="A18" s="291" t="s">
        <v>557</v>
      </c>
      <c r="B18" s="292">
        <v>3494.69962867404</v>
      </c>
      <c r="C18" s="292">
        <v>3494.69962867404</v>
      </c>
      <c r="D18" s="293"/>
      <c r="E18" s="295"/>
    </row>
  </sheetData>
  <mergeCells count="8">
    <mergeCell ref="A1:E1"/>
    <mergeCell ref="A2:E2"/>
    <mergeCell ref="B4:D4"/>
    <mergeCell ref="A4:A6"/>
    <mergeCell ref="B5:B6"/>
    <mergeCell ref="C5:C6"/>
    <mergeCell ref="D5:D6"/>
    <mergeCell ref="E4:E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showGridLines="0" showZeros="0" zoomScale="93" zoomScaleNormal="93" workbookViewId="0">
      <selection activeCell="E3" sqref="E3:F3"/>
    </sheetView>
  </sheetViews>
  <sheetFormatPr defaultColWidth="9" defaultRowHeight="14.25" outlineLevelCol="5"/>
  <cols>
    <col min="1" max="1" width="28.75" style="65" customWidth="1"/>
    <col min="2" max="6" width="11.125" style="65" customWidth="1"/>
    <col min="7" max="222" width="9" style="65"/>
    <col min="223" max="223" width="55.125" style="65" customWidth="1"/>
    <col min="224" max="224" width="31.875" style="65" customWidth="1"/>
    <col min="225" max="16384" width="9" style="65"/>
  </cols>
  <sheetData>
    <row r="1" spans="1:6">
      <c r="A1" s="66" t="s">
        <v>558</v>
      </c>
    </row>
    <row r="2" ht="33" customHeight="1" spans="1:6">
      <c r="A2" s="67" t="s">
        <v>559</v>
      </c>
      <c r="B2" s="68"/>
      <c r="C2" s="68"/>
      <c r="D2" s="68"/>
      <c r="E2" s="68"/>
      <c r="F2" s="68"/>
    </row>
    <row r="3" ht="20.25" customHeight="1" spans="1:6">
      <c r="A3" s="62"/>
      <c r="B3" s="62"/>
      <c r="C3" s="62"/>
      <c r="E3" s="69" t="s">
        <v>73</v>
      </c>
      <c r="F3" s="69"/>
    </row>
    <row r="4" s="62" customFormat="1" ht="24.95" customHeight="1" spans="1:6">
      <c r="A4" s="70" t="s">
        <v>74</v>
      </c>
      <c r="B4" s="71" t="s">
        <v>75</v>
      </c>
      <c r="C4" s="71" t="s">
        <v>76</v>
      </c>
      <c r="D4" s="72" t="s">
        <v>77</v>
      </c>
      <c r="E4" s="72"/>
      <c r="F4" s="72"/>
    </row>
    <row r="5" s="62" customFormat="1" ht="36" customHeight="1" spans="1:6">
      <c r="A5" s="73"/>
      <c r="B5" s="116"/>
      <c r="C5" s="116"/>
      <c r="D5" s="115" t="s">
        <v>78</v>
      </c>
      <c r="E5" s="116" t="s">
        <v>79</v>
      </c>
      <c r="F5" s="116" t="s">
        <v>80</v>
      </c>
    </row>
    <row r="6" ht="35.1" customHeight="1" spans="1:6">
      <c r="A6" s="259"/>
      <c r="B6" s="260"/>
      <c r="C6" s="261"/>
      <c r="D6" s="262"/>
      <c r="E6" s="263"/>
      <c r="F6" s="264"/>
    </row>
    <row r="7" ht="35.1" customHeight="1" spans="1:6">
      <c r="A7" s="239" t="s">
        <v>560</v>
      </c>
      <c r="B7" s="265">
        <v>109796</v>
      </c>
      <c r="C7" s="266">
        <v>206482</v>
      </c>
      <c r="D7" s="267">
        <v>206488</v>
      </c>
      <c r="E7" s="268">
        <f>D7/C7</f>
        <v>1.00002905822299</v>
      </c>
      <c r="F7" s="269">
        <f>D7/B7-1</f>
        <v>0.880651389850268</v>
      </c>
    </row>
    <row r="8" ht="35.1" customHeight="1" spans="1:6">
      <c r="A8" s="239" t="s">
        <v>561</v>
      </c>
      <c r="B8" s="265">
        <v>55</v>
      </c>
      <c r="C8" s="266"/>
      <c r="D8" s="267"/>
      <c r="E8" s="268" t="e">
        <f>D8/C8</f>
        <v>#DIV/0!</v>
      </c>
      <c r="F8" s="269">
        <f>D8/B8-1</f>
        <v>-1</v>
      </c>
    </row>
    <row r="9" ht="35.1" customHeight="1" spans="1:6">
      <c r="A9" s="239" t="s">
        <v>562</v>
      </c>
      <c r="B9" s="265">
        <v>19672</v>
      </c>
      <c r="C9" s="266">
        <v>38546</v>
      </c>
      <c r="D9" s="267">
        <v>38562</v>
      </c>
      <c r="E9" s="268">
        <f>D9/C9</f>
        <v>1.00041508846573</v>
      </c>
      <c r="F9" s="269">
        <f>D9/B9-1</f>
        <v>0.960248068320456</v>
      </c>
    </row>
    <row r="10" ht="35.1" customHeight="1" spans="1:6">
      <c r="A10" s="239" t="s">
        <v>563</v>
      </c>
      <c r="B10" s="265">
        <v>124</v>
      </c>
      <c r="C10" s="266">
        <v>786</v>
      </c>
      <c r="D10" s="267">
        <v>786</v>
      </c>
      <c r="E10" s="268">
        <f>D10/C10</f>
        <v>1</v>
      </c>
      <c r="F10" s="269">
        <f>D10/B10-1</f>
        <v>5.33870967741935</v>
      </c>
    </row>
    <row r="11" s="233" customFormat="1" ht="35.1" customHeight="1" spans="1:6">
      <c r="A11" s="247" t="s">
        <v>105</v>
      </c>
      <c r="B11" s="270">
        <f>SUM(B7:B10)</f>
        <v>129647</v>
      </c>
      <c r="C11" s="270">
        <f>SUM(C7:C10)</f>
        <v>245814</v>
      </c>
      <c r="D11" s="270">
        <f>SUM(D7:D10)</f>
        <v>245836</v>
      </c>
      <c r="E11" s="271">
        <f>D11/C11</f>
        <v>1.00008949856395</v>
      </c>
      <c r="F11" s="272">
        <f>D11/B11-1</f>
        <v>0.896195052720078</v>
      </c>
    </row>
    <row r="12" ht="35.1" customHeight="1" spans="1:6">
      <c r="A12" s="239" t="s">
        <v>564</v>
      </c>
      <c r="B12" s="273"/>
      <c r="C12" s="273"/>
      <c r="D12" s="267">
        <v>1002</v>
      </c>
      <c r="E12" s="274"/>
      <c r="F12" s="275"/>
    </row>
    <row r="13" ht="35.1" customHeight="1" spans="1:6">
      <c r="A13" s="276" t="s">
        <v>565</v>
      </c>
      <c r="B13" s="273">
        <v>38146</v>
      </c>
      <c r="C13" s="273"/>
      <c r="D13" s="267">
        <v>54712</v>
      </c>
      <c r="E13" s="268"/>
      <c r="F13" s="269">
        <f>D13/B13-1</f>
        <v>0.434278823467729</v>
      </c>
    </row>
    <row r="14" ht="35.1" customHeight="1" spans="1:6">
      <c r="A14" s="276" t="s">
        <v>566</v>
      </c>
      <c r="B14" s="277">
        <v>3275</v>
      </c>
      <c r="C14" s="273"/>
      <c r="D14" s="267">
        <v>4018</v>
      </c>
      <c r="E14" s="268"/>
      <c r="F14" s="269">
        <f>D14/B14-1</f>
        <v>0.226870229007634</v>
      </c>
    </row>
    <row r="15" ht="35.1" customHeight="1" spans="1:6">
      <c r="A15" s="276" t="s">
        <v>567</v>
      </c>
      <c r="B15" s="273">
        <v>66500</v>
      </c>
      <c r="C15" s="273">
        <v>66500</v>
      </c>
      <c r="D15" s="267">
        <v>194882</v>
      </c>
      <c r="E15" s="268">
        <f>D15/C15</f>
        <v>2.93055639097744</v>
      </c>
      <c r="F15" s="269">
        <f>D15/B15-1</f>
        <v>1.93055639097744</v>
      </c>
    </row>
    <row r="16" ht="35.1" customHeight="1" spans="1:6">
      <c r="A16" s="126" t="s">
        <v>568</v>
      </c>
      <c r="B16" s="278">
        <f>SUM(B11:B15)</f>
        <v>237568</v>
      </c>
      <c r="C16" s="278">
        <f>SUM(C11:C15)</f>
        <v>312314</v>
      </c>
      <c r="D16" s="278">
        <f>SUM(D11:D15)</f>
        <v>500450</v>
      </c>
      <c r="E16" s="279">
        <f>D16/C16</f>
        <v>1.60239374475688</v>
      </c>
      <c r="F16" s="279">
        <f>D16/B16-1</f>
        <v>1.10655475484914</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HP16 D8:D10 D12:D14 D65498:D65507 D65512:D65515 HP8:HP14 HP65498:HP65507 HP65512:HP65515">
      <formula1>-800000000000</formula1>
      <formula2>1000000000000</formula2>
    </dataValidation>
  </dataValidations>
  <pageMargins left="0.747916666666667" right="0.55" top="0.826388888888889" bottom="0.629166666666667" header="0.118055555555556" footer="0.118055555555556"/>
  <pageSetup paperSize="9" orientation="portrait" useFirstPageNumber="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showGridLines="0" showZeros="0" zoomScale="93" zoomScaleNormal="93" workbookViewId="0">
      <selection activeCell="E3" sqref="E3:F3"/>
    </sheetView>
  </sheetViews>
  <sheetFormatPr defaultColWidth="9" defaultRowHeight="14.25" outlineLevelCol="5"/>
  <cols>
    <col min="1" max="1" width="26.125" style="65" customWidth="1"/>
    <col min="2" max="2" width="11.25" style="65" customWidth="1"/>
    <col min="3" max="3" width="11.25" style="234" customWidth="1"/>
    <col min="4" max="6" width="11.25" style="65" customWidth="1"/>
    <col min="7" max="205" width="9" style="65"/>
    <col min="206" max="206" width="55.125" style="65" customWidth="1"/>
    <col min="207" max="207" width="31.875" style="65" customWidth="1"/>
    <col min="208" max="16384" width="9" style="65"/>
  </cols>
  <sheetData>
    <row r="1" spans="1:6">
      <c r="A1" s="66" t="s">
        <v>569</v>
      </c>
    </row>
    <row r="2" ht="33" customHeight="1" spans="1:6">
      <c r="A2" s="67" t="s">
        <v>570</v>
      </c>
      <c r="B2" s="68"/>
      <c r="C2" s="68"/>
      <c r="D2" s="68"/>
      <c r="E2" s="68"/>
      <c r="F2" s="68"/>
    </row>
    <row r="3" ht="20.25" customHeight="1" spans="1:6">
      <c r="A3" s="62"/>
      <c r="B3" s="62"/>
      <c r="C3" s="235"/>
      <c r="E3" s="69" t="s">
        <v>73</v>
      </c>
      <c r="F3" s="69"/>
    </row>
    <row r="4" s="62" customFormat="1" ht="24.95" customHeight="1" spans="1:6">
      <c r="A4" s="70" t="s">
        <v>74</v>
      </c>
      <c r="B4" s="71" t="s">
        <v>75</v>
      </c>
      <c r="C4" s="236" t="s">
        <v>76</v>
      </c>
      <c r="D4" s="72" t="s">
        <v>77</v>
      </c>
      <c r="E4" s="72"/>
      <c r="F4" s="72"/>
    </row>
    <row r="5" s="62" customFormat="1" ht="28.15" customHeight="1" spans="1:6">
      <c r="A5" s="237"/>
      <c r="B5" s="71"/>
      <c r="C5" s="236"/>
      <c r="D5" s="72" t="s">
        <v>78</v>
      </c>
      <c r="E5" s="160" t="s">
        <v>79</v>
      </c>
      <c r="F5" s="71" t="s">
        <v>80</v>
      </c>
    </row>
    <row r="6" ht="30" customHeight="1" spans="1:6">
      <c r="A6" s="239" t="s">
        <v>571</v>
      </c>
      <c r="B6" s="240">
        <v>16</v>
      </c>
      <c r="C6" s="241">
        <v>7</v>
      </c>
      <c r="D6" s="280">
        <v>15</v>
      </c>
      <c r="E6" s="243"/>
      <c r="F6" s="244">
        <f t="shared" ref="F6:F11" si="0">D6/B6-1</f>
        <v>-0.0625</v>
      </c>
    </row>
    <row r="7" ht="30" customHeight="1" spans="1:6">
      <c r="A7" s="239" t="s">
        <v>572</v>
      </c>
      <c r="B7" s="240">
        <v>203473</v>
      </c>
      <c r="C7" s="241">
        <v>259973</v>
      </c>
      <c r="D7" s="280">
        <v>268232</v>
      </c>
      <c r="E7" s="243">
        <f>D7/C7</f>
        <v>1.031768683671</v>
      </c>
      <c r="F7" s="244">
        <f t="shared" si="0"/>
        <v>0.318268271465993</v>
      </c>
    </row>
    <row r="8" ht="43.15" customHeight="1" spans="1:6">
      <c r="A8" s="245" t="s">
        <v>573</v>
      </c>
      <c r="B8" s="240">
        <v>129851</v>
      </c>
      <c r="C8" s="241">
        <v>186860</v>
      </c>
      <c r="D8" s="280">
        <v>194484</v>
      </c>
      <c r="E8" s="243">
        <f>D8/C8</f>
        <v>1.04080059937921</v>
      </c>
      <c r="F8" s="244">
        <f t="shared" si="0"/>
        <v>0.4977474181947</v>
      </c>
    </row>
    <row r="9" ht="30" customHeight="1" spans="1:6">
      <c r="A9" s="245" t="s">
        <v>574</v>
      </c>
      <c r="B9" s="240">
        <v>6998</v>
      </c>
      <c r="C9" s="241">
        <v>22313</v>
      </c>
      <c r="D9" s="280">
        <v>22917</v>
      </c>
      <c r="E9" s="243">
        <f>D9/C9</f>
        <v>1.02706942141353</v>
      </c>
      <c r="F9" s="244">
        <f t="shared" si="0"/>
        <v>2.27479279794227</v>
      </c>
    </row>
    <row r="10" ht="30" customHeight="1" spans="1:6">
      <c r="A10" s="245" t="s">
        <v>575</v>
      </c>
      <c r="B10" s="240">
        <v>124</v>
      </c>
      <c r="C10" s="241">
        <v>800</v>
      </c>
      <c r="D10" s="280">
        <v>831</v>
      </c>
      <c r="E10" s="243">
        <f>D10/C10</f>
        <v>1.03875</v>
      </c>
      <c r="F10" s="244">
        <f t="shared" si="0"/>
        <v>5.70161290322581</v>
      </c>
    </row>
    <row r="11" ht="30" customHeight="1" spans="1:6">
      <c r="A11" s="245" t="s">
        <v>576</v>
      </c>
      <c r="B11" s="240">
        <v>66500</v>
      </c>
      <c r="C11" s="241">
        <v>50000</v>
      </c>
      <c r="D11" s="280">
        <v>50000</v>
      </c>
      <c r="E11" s="243">
        <f t="shared" ref="E11:E20" si="1">D11/C11</f>
        <v>1</v>
      </c>
      <c r="F11" s="244">
        <f t="shared" si="0"/>
        <v>-0.24812030075188</v>
      </c>
    </row>
    <row r="12" ht="30" customHeight="1" spans="1:6">
      <c r="A12" s="239" t="s">
        <v>577</v>
      </c>
      <c r="B12" s="240">
        <v>1997</v>
      </c>
      <c r="C12" s="241">
        <v>138440</v>
      </c>
      <c r="D12" s="280">
        <v>138142</v>
      </c>
      <c r="E12" s="243">
        <f t="shared" si="1"/>
        <v>0.997847442935568</v>
      </c>
      <c r="F12" s="244"/>
    </row>
    <row r="13" ht="30" customHeight="1" spans="1:6">
      <c r="A13" s="239" t="s">
        <v>578</v>
      </c>
      <c r="B13" s="240">
        <v>3397</v>
      </c>
      <c r="C13" s="241">
        <v>7401</v>
      </c>
      <c r="D13" s="280">
        <v>7400</v>
      </c>
      <c r="E13" s="243">
        <f t="shared" si="1"/>
        <v>0.999864883123902</v>
      </c>
      <c r="F13" s="244">
        <f>D13/B13-1</f>
        <v>1.17839269944068</v>
      </c>
    </row>
    <row r="14" ht="30" customHeight="1" spans="1:6">
      <c r="A14" s="246" t="s">
        <v>579</v>
      </c>
      <c r="B14" s="240"/>
      <c r="C14" s="241">
        <v>22263</v>
      </c>
      <c r="D14" s="280">
        <v>22263</v>
      </c>
      <c r="E14" s="243">
        <f t="shared" si="1"/>
        <v>1</v>
      </c>
      <c r="F14" s="244"/>
    </row>
    <row r="15" s="233" customFormat="1" ht="30" customHeight="1" spans="1:6">
      <c r="A15" s="247" t="s">
        <v>131</v>
      </c>
      <c r="B15" s="248">
        <f>B6+B7+B12+B13+B14</f>
        <v>208883</v>
      </c>
      <c r="C15" s="249">
        <f>C6+C7+C12+C13+C14</f>
        <v>428084</v>
      </c>
      <c r="D15" s="248">
        <f>D6+D7+D12+D13+D14</f>
        <v>436052</v>
      </c>
      <c r="E15" s="250">
        <f t="shared" si="1"/>
        <v>1.01861316937797</v>
      </c>
      <c r="F15" s="251">
        <f t="shared" ref="F15:F20" si="2">D15/B15-1</f>
        <v>1.08754182963669</v>
      </c>
    </row>
    <row r="16" ht="30" customHeight="1" spans="1:6">
      <c r="A16" s="239" t="s">
        <v>580</v>
      </c>
      <c r="B16" s="240">
        <v>2600</v>
      </c>
      <c r="C16" s="252">
        <v>1500</v>
      </c>
      <c r="D16" s="281">
        <v>1500</v>
      </c>
      <c r="E16" s="243">
        <f t="shared" si="1"/>
        <v>1</v>
      </c>
      <c r="F16" s="244">
        <f t="shared" si="2"/>
        <v>-0.423076923076923</v>
      </c>
    </row>
    <row r="17" ht="30" customHeight="1" spans="1:6">
      <c r="A17" s="239" t="s">
        <v>581</v>
      </c>
      <c r="B17" s="240">
        <v>67</v>
      </c>
      <c r="C17" s="252"/>
      <c r="D17" s="281">
        <v>142</v>
      </c>
      <c r="E17" s="243"/>
      <c r="F17" s="244">
        <f t="shared" si="2"/>
        <v>1.11940298507463</v>
      </c>
    </row>
    <row r="18" ht="30" customHeight="1" spans="1:6">
      <c r="A18" s="239" t="s">
        <v>582</v>
      </c>
      <c r="B18" s="240">
        <v>22000</v>
      </c>
      <c r="C18" s="242">
        <v>34875</v>
      </c>
      <c r="D18" s="281">
        <v>62102</v>
      </c>
      <c r="E18" s="243">
        <f t="shared" si="1"/>
        <v>1.78070250896057</v>
      </c>
      <c r="F18" s="244">
        <f t="shared" si="2"/>
        <v>1.82281818181818</v>
      </c>
    </row>
    <row r="19" ht="30" customHeight="1" spans="1:6">
      <c r="A19" s="239" t="s">
        <v>583</v>
      </c>
      <c r="B19" s="240">
        <v>4018</v>
      </c>
      <c r="C19" s="252">
        <v>2525</v>
      </c>
      <c r="D19" s="281">
        <v>654</v>
      </c>
      <c r="E19" s="243">
        <f t="shared" si="1"/>
        <v>0.259009900990099</v>
      </c>
      <c r="F19" s="244">
        <f t="shared" si="2"/>
        <v>-0.837232453957193</v>
      </c>
    </row>
    <row r="20" s="233" customFormat="1" ht="30" customHeight="1" spans="1:6">
      <c r="A20" s="126" t="s">
        <v>584</v>
      </c>
      <c r="B20" s="254">
        <f>B15+B16+B17+B18+B19</f>
        <v>237568</v>
      </c>
      <c r="C20" s="255">
        <f>C15+C16+C17+C18+C19</f>
        <v>466984</v>
      </c>
      <c r="D20" s="282">
        <f>D15+D16+D17+D18+D19</f>
        <v>500450</v>
      </c>
      <c r="E20" s="257">
        <f t="shared" si="1"/>
        <v>1.07166412553749</v>
      </c>
      <c r="F20" s="258">
        <f t="shared" si="2"/>
        <v>1.10655475484914</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GY20 D12:D14 D16:D17 D65502:D65511 D65516:D65519 GY12:GY17 GY65502:GY65511 GY65516:GY65519">
      <formula1>-800000000000</formula1>
      <formula2>1000000000000</formula2>
    </dataValidation>
  </dataValidations>
  <pageMargins left="0.747916666666667" right="0.55" top="0.826388888888889" bottom="0.629166666666667" header="0.118055555555556" footer="0.118055555555556"/>
  <pageSetup paperSize="9" orientation="portrait" useFirstPageNumber="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E3" sqref="E3:F3"/>
    </sheetView>
  </sheetViews>
  <sheetFormatPr defaultColWidth="9" defaultRowHeight="14.25" outlineLevelCol="5"/>
  <cols>
    <col min="1" max="1" width="28.75" style="65" customWidth="1"/>
    <col min="2" max="6" width="11.125" style="65" customWidth="1"/>
    <col min="7" max="222" width="9" style="65"/>
    <col min="223" max="223" width="55.125" style="65" customWidth="1"/>
    <col min="224" max="224" width="31.875" style="65" customWidth="1"/>
    <col min="225" max="16384" width="9" style="65"/>
  </cols>
  <sheetData>
    <row r="1" spans="1:6">
      <c r="A1" s="66" t="s">
        <v>585</v>
      </c>
    </row>
    <row r="2" ht="33" customHeight="1" spans="1:6">
      <c r="A2" s="67" t="s">
        <v>586</v>
      </c>
      <c r="B2" s="68"/>
      <c r="C2" s="68"/>
      <c r="D2" s="68"/>
      <c r="E2" s="68"/>
      <c r="F2" s="68"/>
    </row>
    <row r="3" ht="20.25" customHeight="1" spans="1:6">
      <c r="A3" s="62"/>
      <c r="B3" s="62"/>
      <c r="C3" s="62"/>
      <c r="E3" s="69" t="s">
        <v>73</v>
      </c>
      <c r="F3" s="69"/>
    </row>
    <row r="4" s="62" customFormat="1" ht="24.95" customHeight="1" spans="1:6">
      <c r="A4" s="70" t="s">
        <v>74</v>
      </c>
      <c r="B4" s="71" t="s">
        <v>75</v>
      </c>
      <c r="C4" s="71" t="s">
        <v>76</v>
      </c>
      <c r="D4" s="72" t="s">
        <v>77</v>
      </c>
      <c r="E4" s="72"/>
      <c r="F4" s="72"/>
    </row>
    <row r="5" s="62" customFormat="1" ht="36" customHeight="1" spans="1:6">
      <c r="A5" s="73"/>
      <c r="B5" s="116"/>
      <c r="C5" s="116"/>
      <c r="D5" s="115" t="s">
        <v>78</v>
      </c>
      <c r="E5" s="116" t="s">
        <v>79</v>
      </c>
      <c r="F5" s="116" t="s">
        <v>80</v>
      </c>
    </row>
    <row r="6" ht="35.1" customHeight="1" spans="1:6">
      <c r="A6" s="259"/>
      <c r="B6" s="260"/>
      <c r="C6" s="261"/>
      <c r="D6" s="262"/>
      <c r="E6" s="263"/>
      <c r="F6" s="264"/>
    </row>
    <row r="7" ht="35.1" customHeight="1" spans="1:6">
      <c r="A7" s="239" t="s">
        <v>560</v>
      </c>
      <c r="B7" s="265">
        <v>109796</v>
      </c>
      <c r="C7" s="266">
        <v>206482</v>
      </c>
      <c r="D7" s="267">
        <v>206488</v>
      </c>
      <c r="E7" s="268">
        <f>D7/C7</f>
        <v>1.00002905822299</v>
      </c>
      <c r="F7" s="269">
        <f>D7/B7-1</f>
        <v>0.880651389850268</v>
      </c>
    </row>
    <row r="8" ht="35.1" customHeight="1" spans="1:6">
      <c r="A8" s="239" t="s">
        <v>561</v>
      </c>
      <c r="B8" s="265">
        <v>55</v>
      </c>
      <c r="C8" s="266"/>
      <c r="D8" s="267"/>
      <c r="E8" s="268" t="e">
        <f>D8/C8</f>
        <v>#DIV/0!</v>
      </c>
      <c r="F8" s="269">
        <f>D8/B8-1</f>
        <v>-1</v>
      </c>
    </row>
    <row r="9" ht="35.1" customHeight="1" spans="1:6">
      <c r="A9" s="239" t="s">
        <v>562</v>
      </c>
      <c r="B9" s="265">
        <v>19672</v>
      </c>
      <c r="C9" s="266">
        <v>38546</v>
      </c>
      <c r="D9" s="267">
        <v>38562</v>
      </c>
      <c r="E9" s="268">
        <f>D9/C9</f>
        <v>1.00041508846573</v>
      </c>
      <c r="F9" s="269">
        <f>D9/B9-1</f>
        <v>0.960248068320456</v>
      </c>
    </row>
    <row r="10" ht="35.1" customHeight="1" spans="1:6">
      <c r="A10" s="239" t="s">
        <v>563</v>
      </c>
      <c r="B10" s="265">
        <v>124</v>
      </c>
      <c r="C10" s="266">
        <v>786</v>
      </c>
      <c r="D10" s="267">
        <v>786</v>
      </c>
      <c r="E10" s="268">
        <f>D10/C10</f>
        <v>1</v>
      </c>
      <c r="F10" s="269">
        <f>D10/B10-1</f>
        <v>5.33870967741935</v>
      </c>
    </row>
    <row r="11" s="233" customFormat="1" ht="35.1" customHeight="1" spans="1:6">
      <c r="A11" s="247" t="s">
        <v>105</v>
      </c>
      <c r="B11" s="270">
        <f>SUM(B7:B10)</f>
        <v>129647</v>
      </c>
      <c r="C11" s="270">
        <f>SUM(C7:C10)</f>
        <v>245814</v>
      </c>
      <c r="D11" s="270">
        <f>SUM(D7:D10)</f>
        <v>245836</v>
      </c>
      <c r="E11" s="271">
        <f>D11/C11</f>
        <v>1.00008949856395</v>
      </c>
      <c r="F11" s="272">
        <f>D11/B11-1</f>
        <v>0.896195052720078</v>
      </c>
    </row>
    <row r="12" ht="35.1" customHeight="1" spans="1:6">
      <c r="A12" s="239" t="s">
        <v>564</v>
      </c>
      <c r="B12" s="273"/>
      <c r="C12" s="273"/>
      <c r="D12" s="267">
        <v>1002</v>
      </c>
      <c r="E12" s="274"/>
      <c r="F12" s="275"/>
    </row>
    <row r="13" ht="35.1" customHeight="1" spans="1:6">
      <c r="A13" s="276" t="s">
        <v>565</v>
      </c>
      <c r="B13" s="273">
        <v>38146</v>
      </c>
      <c r="C13" s="273"/>
      <c r="D13" s="267">
        <v>54712</v>
      </c>
      <c r="E13" s="268"/>
      <c r="F13" s="269">
        <f>D13/B13-1</f>
        <v>0.434278823467729</v>
      </c>
    </row>
    <row r="14" ht="35.1" customHeight="1" spans="1:6">
      <c r="A14" s="276" t="s">
        <v>566</v>
      </c>
      <c r="B14" s="277">
        <v>3275</v>
      </c>
      <c r="C14" s="273"/>
      <c r="D14" s="267">
        <v>4018</v>
      </c>
      <c r="E14" s="268"/>
      <c r="F14" s="269">
        <f>D14/B14-1</f>
        <v>0.226870229007634</v>
      </c>
    </row>
    <row r="15" ht="35.1" customHeight="1" spans="1:6">
      <c r="A15" s="276" t="s">
        <v>567</v>
      </c>
      <c r="B15" s="273">
        <v>66500</v>
      </c>
      <c r="C15" s="273">
        <v>66500</v>
      </c>
      <c r="D15" s="267">
        <v>194882</v>
      </c>
      <c r="E15" s="268">
        <f>D15/C15</f>
        <v>2.93055639097744</v>
      </c>
      <c r="F15" s="269">
        <f>D15/B15-1</f>
        <v>1.93055639097744</v>
      </c>
    </row>
    <row r="16" ht="35.1" customHeight="1" spans="1:6">
      <c r="A16" s="126" t="s">
        <v>568</v>
      </c>
      <c r="B16" s="278">
        <f>SUM(B11:B15)</f>
        <v>237568</v>
      </c>
      <c r="C16" s="278">
        <f>SUM(C11:C15)</f>
        <v>312314</v>
      </c>
      <c r="D16" s="278">
        <f>SUM(D11:D15)</f>
        <v>500450</v>
      </c>
      <c r="E16" s="279">
        <f>D16/C16</f>
        <v>1.60239374475688</v>
      </c>
      <c r="F16" s="279">
        <f>D16/B16-1</f>
        <v>1.10655475484914</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HP16 D8:D10 D12:D14 D65498:D65507 D65512:D65515 HP8:HP14 HP65498:HP65507 HP65512:HP65515">
      <formula1>-800000000000</formula1>
      <formula2>1000000000000</formula2>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E3" sqref="E3:F3"/>
    </sheetView>
  </sheetViews>
  <sheetFormatPr defaultColWidth="9" defaultRowHeight="14.25" outlineLevelCol="5"/>
  <cols>
    <col min="1" max="1" width="26.125" style="65" customWidth="1"/>
    <col min="2" max="2" width="11.25" style="65" customWidth="1"/>
    <col min="3" max="4" width="11.25" style="234" customWidth="1"/>
    <col min="5" max="6" width="11.25" style="65" customWidth="1"/>
    <col min="7" max="205" width="9" style="65"/>
    <col min="206" max="206" width="55.125" style="65" customWidth="1"/>
    <col min="207" max="207" width="31.875" style="65" customWidth="1"/>
    <col min="208" max="16384" width="9" style="65"/>
  </cols>
  <sheetData>
    <row r="1" spans="1:6">
      <c r="A1" s="66" t="s">
        <v>587</v>
      </c>
    </row>
    <row r="2" ht="33" customHeight="1" spans="1:6">
      <c r="A2" s="67" t="s">
        <v>588</v>
      </c>
      <c r="B2" s="68"/>
      <c r="C2" s="68"/>
      <c r="D2" s="68"/>
      <c r="E2" s="68"/>
      <c r="F2" s="68"/>
    </row>
    <row r="3" ht="20.25" customHeight="1" spans="1:6">
      <c r="A3" s="62"/>
      <c r="B3" s="62"/>
      <c r="C3" s="235"/>
      <c r="E3" s="69" t="s">
        <v>73</v>
      </c>
      <c r="F3" s="69"/>
    </row>
    <row r="4" s="62" customFormat="1" ht="24.95" customHeight="1" spans="1:6">
      <c r="A4" s="70" t="s">
        <v>74</v>
      </c>
      <c r="B4" s="71" t="s">
        <v>75</v>
      </c>
      <c r="C4" s="236" t="s">
        <v>76</v>
      </c>
      <c r="D4" s="72" t="s">
        <v>77</v>
      </c>
      <c r="E4" s="72"/>
      <c r="F4" s="72"/>
    </row>
    <row r="5" s="62" customFormat="1" ht="28.15" customHeight="1" spans="1:6">
      <c r="A5" s="237"/>
      <c r="B5" s="71"/>
      <c r="C5" s="236"/>
      <c r="D5" s="238" t="s">
        <v>78</v>
      </c>
      <c r="E5" s="160" t="s">
        <v>79</v>
      </c>
      <c r="F5" s="71" t="s">
        <v>80</v>
      </c>
    </row>
    <row r="6" ht="30" customHeight="1" spans="1:6">
      <c r="A6" s="239" t="s">
        <v>571</v>
      </c>
      <c r="B6" s="240">
        <v>16</v>
      </c>
      <c r="C6" s="241">
        <v>7</v>
      </c>
      <c r="D6" s="242">
        <v>15</v>
      </c>
      <c r="E6" s="243"/>
      <c r="F6" s="244">
        <f t="shared" ref="F6:F11" si="0">D6/B6-1</f>
        <v>-0.0625</v>
      </c>
    </row>
    <row r="7" ht="30" customHeight="1" spans="1:6">
      <c r="A7" s="239" t="s">
        <v>572</v>
      </c>
      <c r="B7" s="240">
        <v>203473</v>
      </c>
      <c r="C7" s="241">
        <v>259973</v>
      </c>
      <c r="D7" s="242">
        <v>268232</v>
      </c>
      <c r="E7" s="243">
        <f>D7/C7</f>
        <v>1.031768683671</v>
      </c>
      <c r="F7" s="244">
        <f t="shared" si="0"/>
        <v>0.318268271465993</v>
      </c>
    </row>
    <row r="8" ht="43.15" customHeight="1" spans="1:6">
      <c r="A8" s="245" t="s">
        <v>573</v>
      </c>
      <c r="B8" s="240">
        <v>129851</v>
      </c>
      <c r="C8" s="241">
        <v>186860</v>
      </c>
      <c r="D8" s="242">
        <f>194484-8266</f>
        <v>186218</v>
      </c>
      <c r="E8" s="243">
        <f>D8/C8</f>
        <v>0.996564272717543</v>
      </c>
      <c r="F8" s="244">
        <f t="shared" si="0"/>
        <v>0.434089841433643</v>
      </c>
    </row>
    <row r="9" ht="30" customHeight="1" spans="1:6">
      <c r="A9" s="245" t="s">
        <v>574</v>
      </c>
      <c r="B9" s="240">
        <v>6998</v>
      </c>
      <c r="C9" s="241">
        <v>22313</v>
      </c>
      <c r="D9" s="242">
        <v>22917</v>
      </c>
      <c r="E9" s="243">
        <f>D9/C9</f>
        <v>1.02706942141353</v>
      </c>
      <c r="F9" s="244">
        <f t="shared" si="0"/>
        <v>2.27479279794227</v>
      </c>
    </row>
    <row r="10" ht="30" customHeight="1" spans="1:6">
      <c r="A10" s="245" t="s">
        <v>575</v>
      </c>
      <c r="B10" s="240">
        <v>124</v>
      </c>
      <c r="C10" s="241">
        <v>800</v>
      </c>
      <c r="D10" s="242">
        <v>831</v>
      </c>
      <c r="E10" s="243">
        <f>D10/C10</f>
        <v>1.03875</v>
      </c>
      <c r="F10" s="244">
        <f t="shared" si="0"/>
        <v>5.70161290322581</v>
      </c>
    </row>
    <row r="11" ht="30" customHeight="1" spans="1:6">
      <c r="A11" s="245" t="s">
        <v>576</v>
      </c>
      <c r="B11" s="240">
        <v>66500</v>
      </c>
      <c r="C11" s="241">
        <v>50000</v>
      </c>
      <c r="D11" s="242">
        <v>50000</v>
      </c>
      <c r="E11" s="243">
        <f t="shared" ref="E11:E20" si="1">D11/C11</f>
        <v>1</v>
      </c>
      <c r="F11" s="244">
        <f t="shared" si="0"/>
        <v>-0.24812030075188</v>
      </c>
    </row>
    <row r="12" ht="30" customHeight="1" spans="1:6">
      <c r="A12" s="239" t="s">
        <v>577</v>
      </c>
      <c r="B12" s="240">
        <v>1997</v>
      </c>
      <c r="C12" s="241">
        <v>138440</v>
      </c>
      <c r="D12" s="242">
        <v>138142</v>
      </c>
      <c r="E12" s="243">
        <f t="shared" si="1"/>
        <v>0.997847442935568</v>
      </c>
      <c r="F12" s="244"/>
    </row>
    <row r="13" ht="30" customHeight="1" spans="1:6">
      <c r="A13" s="239" t="s">
        <v>578</v>
      </c>
      <c r="B13" s="240">
        <v>3397</v>
      </c>
      <c r="C13" s="241">
        <v>7401</v>
      </c>
      <c r="D13" s="242">
        <v>7400</v>
      </c>
      <c r="E13" s="243">
        <f t="shared" si="1"/>
        <v>0.999864883123902</v>
      </c>
      <c r="F13" s="244">
        <f>D13/B13-1</f>
        <v>1.17839269944068</v>
      </c>
    </row>
    <row r="14" ht="30" customHeight="1" spans="1:6">
      <c r="A14" s="246" t="s">
        <v>579</v>
      </c>
      <c r="B14" s="240"/>
      <c r="C14" s="241">
        <v>22263</v>
      </c>
      <c r="D14" s="242">
        <v>22263</v>
      </c>
      <c r="E14" s="243">
        <f t="shared" si="1"/>
        <v>1</v>
      </c>
      <c r="F14" s="244"/>
    </row>
    <row r="15" s="233" customFormat="1" ht="30" customHeight="1" spans="1:6">
      <c r="A15" s="247" t="s">
        <v>131</v>
      </c>
      <c r="B15" s="248">
        <f>B6+B7+B12+B13+B14</f>
        <v>208883</v>
      </c>
      <c r="C15" s="249">
        <f>C6+C7+C12+C13+C14</f>
        <v>428084</v>
      </c>
      <c r="D15" s="249">
        <f>D6+D7+D12+D13+D14</f>
        <v>436052</v>
      </c>
      <c r="E15" s="250">
        <f t="shared" si="1"/>
        <v>1.01861316937797</v>
      </c>
      <c r="F15" s="251">
        <f t="shared" ref="F15:F20" si="2">D15/B15-1</f>
        <v>1.08754182963669</v>
      </c>
    </row>
    <row r="16" ht="30" customHeight="1" spans="1:6">
      <c r="A16" s="239" t="s">
        <v>580</v>
      </c>
      <c r="B16" s="240">
        <v>2600</v>
      </c>
      <c r="C16" s="252">
        <v>1500</v>
      </c>
      <c r="D16" s="253">
        <v>1500</v>
      </c>
      <c r="E16" s="243">
        <f t="shared" si="1"/>
        <v>1</v>
      </c>
      <c r="F16" s="244">
        <f t="shared" si="2"/>
        <v>-0.423076923076923</v>
      </c>
    </row>
    <row r="17" ht="30" customHeight="1" spans="1:6">
      <c r="A17" s="239" t="s">
        <v>581</v>
      </c>
      <c r="B17" s="240">
        <v>67</v>
      </c>
      <c r="C17" s="252"/>
      <c r="D17" s="253">
        <v>142</v>
      </c>
      <c r="E17" s="243"/>
      <c r="F17" s="244">
        <f t="shared" si="2"/>
        <v>1.11940298507463</v>
      </c>
    </row>
    <row r="18" ht="30" customHeight="1" spans="1:6">
      <c r="A18" s="239" t="s">
        <v>582</v>
      </c>
      <c r="B18" s="240">
        <v>22000</v>
      </c>
      <c r="C18" s="242">
        <v>34875</v>
      </c>
      <c r="D18" s="253">
        <v>62102</v>
      </c>
      <c r="E18" s="243">
        <f t="shared" si="1"/>
        <v>1.78070250896057</v>
      </c>
      <c r="F18" s="244">
        <f t="shared" si="2"/>
        <v>1.82281818181818</v>
      </c>
    </row>
    <row r="19" ht="30" customHeight="1" spans="1:6">
      <c r="A19" s="239" t="s">
        <v>583</v>
      </c>
      <c r="B19" s="240">
        <v>4018</v>
      </c>
      <c r="C19" s="252">
        <v>2525</v>
      </c>
      <c r="D19" s="253">
        <v>654</v>
      </c>
      <c r="E19" s="243">
        <f t="shared" si="1"/>
        <v>0.259009900990099</v>
      </c>
      <c r="F19" s="244">
        <f t="shared" si="2"/>
        <v>-0.837232453957193</v>
      </c>
    </row>
    <row r="20" s="233" customFormat="1" ht="30" customHeight="1" spans="1:6">
      <c r="A20" s="126" t="s">
        <v>584</v>
      </c>
      <c r="B20" s="254">
        <f>B15+B16+B17+B18+B19</f>
        <v>237568</v>
      </c>
      <c r="C20" s="255">
        <f>C15+C16+C17+C18+C19</f>
        <v>466984</v>
      </c>
      <c r="D20" s="256">
        <f>D15+D16+D17+D18+D19</f>
        <v>500450</v>
      </c>
      <c r="E20" s="257">
        <f t="shared" si="1"/>
        <v>1.07166412553749</v>
      </c>
      <c r="F20" s="258">
        <f t="shared" si="2"/>
        <v>1.10655475484914</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GY20 D12:D14 D16:D17 D65502:D65511 D65516:D65519 GY12:GY17 GY65502:GY65511 GY65516:GY65519">
      <formula1>-800000000000</formula1>
      <formula2>1000000000000</formula2>
    </dataValidation>
  </dataValidation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A5" sqref="A5"/>
    </sheetView>
  </sheetViews>
  <sheetFormatPr defaultColWidth="9" defaultRowHeight="27" customHeight="1" outlineLevelCol="1"/>
  <cols>
    <col min="1" max="1" width="54.75" customWidth="1"/>
    <col min="2" max="2" width="41.5" style="51" customWidth="1"/>
  </cols>
  <sheetData>
    <row r="1" customHeight="1" spans="1:2">
      <c r="A1" s="222" t="s">
        <v>589</v>
      </c>
      <c r="B1" s="223"/>
    </row>
    <row r="2" customHeight="1" spans="1:2">
      <c r="A2" s="67" t="s">
        <v>590</v>
      </c>
      <c r="B2" s="67"/>
    </row>
    <row r="3" customHeight="1" spans="1:2">
      <c r="A3" s="224"/>
      <c r="B3" s="225" t="s">
        <v>591</v>
      </c>
    </row>
    <row r="4" customHeight="1" spans="1:2">
      <c r="A4" s="226" t="s">
        <v>592</v>
      </c>
      <c r="B4" s="227" t="s">
        <v>78</v>
      </c>
    </row>
    <row r="5" customHeight="1" spans="1:2">
      <c r="A5" s="228" t="s">
        <v>239</v>
      </c>
      <c r="B5" s="229">
        <f>SUM(B6:B9)</f>
        <v>15</v>
      </c>
    </row>
    <row r="6" customHeight="1" spans="1:2">
      <c r="A6" s="228" t="s">
        <v>593</v>
      </c>
      <c r="B6" s="229">
        <v>6</v>
      </c>
    </row>
    <row r="7" customHeight="1" spans="1:2">
      <c r="A7" s="228" t="s">
        <v>594</v>
      </c>
      <c r="B7" s="229">
        <v>9</v>
      </c>
    </row>
    <row r="8" customHeight="1" spans="1:2">
      <c r="A8" s="228" t="s">
        <v>595</v>
      </c>
      <c r="B8" s="230" t="s">
        <v>596</v>
      </c>
    </row>
    <row r="9" customHeight="1" spans="1:2">
      <c r="A9" s="228" t="s">
        <v>597</v>
      </c>
      <c r="B9" s="230" t="s">
        <v>596</v>
      </c>
    </row>
    <row r="10" customHeight="1" spans="1:2">
      <c r="A10" s="228" t="s">
        <v>117</v>
      </c>
      <c r="B10" s="229">
        <f>SUM(B11:B22)</f>
        <v>31743</v>
      </c>
    </row>
    <row r="11" customHeight="1" spans="1:2">
      <c r="A11" s="231" t="s">
        <v>598</v>
      </c>
      <c r="B11" s="229">
        <v>31322</v>
      </c>
    </row>
    <row r="12" customHeight="1" spans="1:2">
      <c r="A12" s="231" t="s">
        <v>599</v>
      </c>
      <c r="B12" s="229">
        <v>421</v>
      </c>
    </row>
    <row r="13" customHeight="1" spans="1:2">
      <c r="A13" s="231" t="s">
        <v>600</v>
      </c>
      <c r="B13" s="230" t="s">
        <v>596</v>
      </c>
    </row>
    <row r="14" customHeight="1" spans="1:2">
      <c r="A14" s="231" t="s">
        <v>601</v>
      </c>
      <c r="B14" s="230" t="s">
        <v>596</v>
      </c>
    </row>
    <row r="15" customHeight="1" spans="1:2">
      <c r="A15" s="231" t="s">
        <v>602</v>
      </c>
      <c r="B15" s="230" t="s">
        <v>596</v>
      </c>
    </row>
    <row r="16" customHeight="1" spans="1:2">
      <c r="A16" s="231" t="s">
        <v>603</v>
      </c>
      <c r="B16" s="230" t="s">
        <v>596</v>
      </c>
    </row>
    <row r="17" customHeight="1" spans="1:2">
      <c r="A17" s="231" t="s">
        <v>604</v>
      </c>
      <c r="B17" s="230" t="s">
        <v>596</v>
      </c>
    </row>
    <row r="18" customHeight="1" spans="1:2">
      <c r="A18" s="231" t="s">
        <v>605</v>
      </c>
      <c r="B18" s="230" t="s">
        <v>596</v>
      </c>
    </row>
    <row r="19" customHeight="1" spans="1:2">
      <c r="A19" s="231" t="s">
        <v>606</v>
      </c>
      <c r="B19" s="230" t="s">
        <v>596</v>
      </c>
    </row>
    <row r="20" customHeight="1" spans="1:2">
      <c r="A20" s="231" t="s">
        <v>607</v>
      </c>
      <c r="B20" s="230" t="s">
        <v>596</v>
      </c>
    </row>
    <row r="21" customHeight="1" spans="1:2">
      <c r="A21" s="231" t="s">
        <v>608</v>
      </c>
      <c r="B21" s="230" t="s">
        <v>596</v>
      </c>
    </row>
    <row r="22" customHeight="1" spans="1:2">
      <c r="A22" s="231" t="s">
        <v>609</v>
      </c>
      <c r="B22" s="230" t="s">
        <v>596</v>
      </c>
    </row>
    <row r="23" customHeight="1" spans="1:2">
      <c r="A23" s="228" t="s">
        <v>129</v>
      </c>
      <c r="B23" s="229">
        <f>B24</f>
        <v>691</v>
      </c>
    </row>
    <row r="24" customHeight="1" spans="1:2">
      <c r="A24" s="231" t="s">
        <v>610</v>
      </c>
      <c r="B24" s="229">
        <v>691</v>
      </c>
    </row>
    <row r="25" customHeight="1" spans="1:2">
      <c r="A25" s="231" t="s">
        <v>611</v>
      </c>
      <c r="B25" s="229">
        <v>22263</v>
      </c>
    </row>
    <row r="26" customHeight="1" spans="1:2">
      <c r="A26" s="232" t="s">
        <v>612</v>
      </c>
      <c r="B26" s="229">
        <f>B25+B23+B10+B5</f>
        <v>54712</v>
      </c>
    </row>
  </sheetData>
  <mergeCells count="1">
    <mergeCell ref="A2:B2"/>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J6" sqref="J6"/>
    </sheetView>
  </sheetViews>
  <sheetFormatPr defaultColWidth="9" defaultRowHeight="33" customHeight="1" outlineLevelCol="4"/>
  <cols>
    <col min="1" max="1" width="14.375" customWidth="1"/>
    <col min="2" max="4" width="14.375" style="51" customWidth="1"/>
    <col min="5" max="5" width="32.75" style="51" customWidth="1"/>
  </cols>
  <sheetData>
    <row r="1" customHeight="1" spans="1:5">
      <c r="A1" s="204" t="s">
        <v>613</v>
      </c>
      <c r="B1" s="205"/>
      <c r="C1" s="205"/>
      <c r="D1" s="205"/>
      <c r="E1" s="205"/>
    </row>
    <row r="2" customHeight="1" spans="1:5">
      <c r="A2" s="206" t="s">
        <v>614</v>
      </c>
      <c r="B2" s="206"/>
      <c r="C2" s="206"/>
      <c r="D2" s="206"/>
      <c r="E2" s="206"/>
    </row>
    <row r="3" customHeight="1" spans="1:5">
      <c r="A3" s="207"/>
      <c r="B3" s="208"/>
      <c r="C3" s="208"/>
      <c r="D3" s="208"/>
      <c r="E3" s="209" t="s">
        <v>73</v>
      </c>
    </row>
    <row r="4" customHeight="1" spans="1:5">
      <c r="A4" s="210" t="s">
        <v>540</v>
      </c>
      <c r="B4" s="211" t="s">
        <v>615</v>
      </c>
      <c r="C4" s="211"/>
      <c r="D4" s="211"/>
      <c r="E4" s="211" t="s">
        <v>542</v>
      </c>
    </row>
    <row r="5" customHeight="1" spans="1:5">
      <c r="A5" s="210"/>
      <c r="B5" s="211" t="s">
        <v>543</v>
      </c>
      <c r="C5" s="212" t="s">
        <v>544</v>
      </c>
      <c r="D5" s="212" t="s">
        <v>545</v>
      </c>
      <c r="E5" s="211"/>
    </row>
    <row r="6" customHeight="1" spans="1:5">
      <c r="A6" s="210"/>
      <c r="B6" s="211"/>
      <c r="C6" s="213"/>
      <c r="D6" s="213"/>
      <c r="E6" s="211"/>
    </row>
    <row r="7" customHeight="1" spans="1:5">
      <c r="A7" s="214" t="s">
        <v>546</v>
      </c>
      <c r="B7" s="215">
        <f>C7+D7</f>
        <v>8265.54866711258</v>
      </c>
      <c r="C7" s="215">
        <f>SUM(C8:C18)</f>
        <v>8265.54866711258</v>
      </c>
      <c r="D7" s="216">
        <v>0</v>
      </c>
      <c r="E7" s="217">
        <v>0</v>
      </c>
    </row>
    <row r="8" customHeight="1" spans="1:5">
      <c r="A8" s="218" t="s">
        <v>547</v>
      </c>
      <c r="B8" s="219">
        <v>3213.15865175409</v>
      </c>
      <c r="C8" s="219">
        <v>3213.15865175409</v>
      </c>
      <c r="D8" s="216">
        <v>0</v>
      </c>
      <c r="E8" s="217">
        <v>0</v>
      </c>
    </row>
    <row r="9" customHeight="1" spans="1:5">
      <c r="A9" s="46" t="s">
        <v>548</v>
      </c>
      <c r="B9" s="219">
        <v>136.378329412066</v>
      </c>
      <c r="C9" s="219">
        <v>136.378329412066</v>
      </c>
      <c r="D9" s="216">
        <v>0</v>
      </c>
      <c r="E9" s="217">
        <v>0</v>
      </c>
    </row>
    <row r="10" customHeight="1" spans="1:5">
      <c r="A10" s="46" t="s">
        <v>549</v>
      </c>
      <c r="B10" s="219">
        <v>152.071308492943</v>
      </c>
      <c r="C10" s="219">
        <v>152.071308492943</v>
      </c>
      <c r="D10" s="216">
        <v>0</v>
      </c>
      <c r="E10" s="217">
        <v>0</v>
      </c>
    </row>
    <row r="11" customHeight="1" spans="1:5">
      <c r="A11" s="46" t="s">
        <v>550</v>
      </c>
      <c r="B11" s="219">
        <v>313.130507199173</v>
      </c>
      <c r="C11" s="219">
        <v>313.130507199173</v>
      </c>
      <c r="D11" s="216">
        <v>0</v>
      </c>
      <c r="E11" s="217">
        <v>0</v>
      </c>
    </row>
    <row r="12" customHeight="1" spans="1:5">
      <c r="A12" s="46" t="s">
        <v>551</v>
      </c>
      <c r="B12" s="219">
        <v>2955.47288429324</v>
      </c>
      <c r="C12" s="219">
        <v>2955.47288429324</v>
      </c>
      <c r="D12" s="216">
        <v>0</v>
      </c>
      <c r="E12" s="217">
        <v>0</v>
      </c>
    </row>
    <row r="13" customHeight="1" spans="1:5">
      <c r="A13" s="46" t="s">
        <v>552</v>
      </c>
      <c r="B13" s="219">
        <v>66.6235121700369</v>
      </c>
      <c r="C13" s="219">
        <v>66.6235121700369</v>
      </c>
      <c r="D13" s="216">
        <v>0</v>
      </c>
      <c r="E13" s="217">
        <v>0</v>
      </c>
    </row>
    <row r="14" customHeight="1" spans="1:5">
      <c r="A14" s="46" t="s">
        <v>553</v>
      </c>
      <c r="B14" s="219">
        <v>1332.83491119201</v>
      </c>
      <c r="C14" s="219">
        <v>1332.83491119201</v>
      </c>
      <c r="D14" s="216">
        <v>0</v>
      </c>
      <c r="E14" s="217">
        <v>0</v>
      </c>
    </row>
    <row r="15" customHeight="1" spans="1:5">
      <c r="A15" s="46" t="s">
        <v>554</v>
      </c>
      <c r="B15" s="219">
        <v>0</v>
      </c>
      <c r="C15" s="219">
        <v>0</v>
      </c>
      <c r="D15" s="216">
        <v>0</v>
      </c>
      <c r="E15" s="217">
        <v>0</v>
      </c>
    </row>
    <row r="16" customHeight="1" spans="1:5">
      <c r="A16" s="46" t="s">
        <v>555</v>
      </c>
      <c r="B16" s="219">
        <v>95.8785625990218</v>
      </c>
      <c r="C16" s="219">
        <v>95.8785625990218</v>
      </c>
      <c r="D16" s="216">
        <v>0</v>
      </c>
      <c r="E16" s="217">
        <v>0</v>
      </c>
    </row>
    <row r="17" customHeight="1" spans="1:5">
      <c r="A17" s="46" t="s">
        <v>556</v>
      </c>
      <c r="B17" s="219">
        <v>0</v>
      </c>
      <c r="C17" s="219">
        <v>0</v>
      </c>
      <c r="D17" s="216">
        <v>0</v>
      </c>
      <c r="E17" s="217">
        <v>0</v>
      </c>
    </row>
    <row r="18" customHeight="1" spans="1:5">
      <c r="A18" s="46" t="s">
        <v>557</v>
      </c>
      <c r="B18" s="219">
        <v>0</v>
      </c>
      <c r="C18" s="219">
        <v>0</v>
      </c>
      <c r="D18" s="216">
        <v>0</v>
      </c>
      <c r="E18" s="217">
        <v>0</v>
      </c>
    </row>
    <row r="19" customHeight="1" spans="1:5">
      <c r="A19" s="220"/>
      <c r="B19" s="221"/>
      <c r="C19" s="221"/>
      <c r="D19" s="221"/>
      <c r="E19" s="221"/>
    </row>
  </sheetData>
  <mergeCells count="8">
    <mergeCell ref="A1:E1"/>
    <mergeCell ref="A2:E2"/>
    <mergeCell ref="B4:D4"/>
    <mergeCell ref="A4:A6"/>
    <mergeCell ref="B5:B6"/>
    <mergeCell ref="C5:C6"/>
    <mergeCell ref="D5:D6"/>
    <mergeCell ref="E4:E6"/>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showGridLines="0" showZeros="0" workbookViewId="0">
      <selection activeCell="A4" sqref="A4:A5"/>
    </sheetView>
  </sheetViews>
  <sheetFormatPr defaultColWidth="39.375" defaultRowHeight="14.25"/>
  <cols>
    <col min="1" max="1" width="37.625" style="155" customWidth="1"/>
    <col min="2" max="3" width="9.75" style="155" customWidth="1"/>
    <col min="4" max="4" width="8.5" style="155" customWidth="1"/>
    <col min="5" max="5" width="10.5" style="155" customWidth="1"/>
    <col min="6" max="7" width="9" style="155" customWidth="1"/>
    <col min="8" max="11" width="9" style="155" hidden="1" customWidth="1"/>
    <col min="12" max="31" width="9" style="155" customWidth="1"/>
    <col min="32" max="223" width="39.375" style="155" customWidth="1"/>
    <col min="224" max="254" width="9" style="155" customWidth="1"/>
    <col min="255" max="16384" width="39.375" style="155"/>
  </cols>
  <sheetData>
    <row r="1" customFormat="1" customHeight="1" spans="1:10">
      <c r="A1" s="66" t="s">
        <v>616</v>
      </c>
      <c r="B1" s="65"/>
      <c r="C1" s="178"/>
      <c r="D1" s="178"/>
      <c r="E1" s="178"/>
      <c r="F1" s="178"/>
      <c r="G1" s="155"/>
      <c r="H1" s="155"/>
      <c r="I1" s="155"/>
      <c r="J1" s="155"/>
    </row>
    <row r="2" ht="35.1" customHeight="1" spans="1:10">
      <c r="A2" s="67" t="s">
        <v>617</v>
      </c>
      <c r="B2" s="68"/>
      <c r="C2" s="68"/>
      <c r="D2" s="68"/>
      <c r="E2" s="68"/>
    </row>
    <row r="3" s="129" customFormat="1" ht="20.25" customHeight="1" spans="1:10">
      <c r="A3" s="179" t="s">
        <v>73</v>
      </c>
      <c r="B3" s="179"/>
      <c r="C3" s="179"/>
      <c r="D3" s="179"/>
      <c r="E3" s="179"/>
      <c r="F3" s="179"/>
    </row>
    <row r="4" s="177" customFormat="1" ht="24" customHeight="1" spans="1:10">
      <c r="A4" s="180" t="s">
        <v>618</v>
      </c>
      <c r="B4" s="181" t="s">
        <v>75</v>
      </c>
      <c r="C4" s="181" t="s">
        <v>76</v>
      </c>
      <c r="D4" s="182" t="s">
        <v>619</v>
      </c>
      <c r="E4" s="183"/>
      <c r="F4" s="184"/>
    </row>
    <row r="5" s="177" customFormat="1" ht="36" customHeight="1" spans="1:10">
      <c r="A5" s="185"/>
      <c r="B5" s="186"/>
      <c r="C5" s="186"/>
      <c r="D5" s="187" t="s">
        <v>78</v>
      </c>
      <c r="E5" s="187" t="s">
        <v>79</v>
      </c>
      <c r="F5" s="187" t="s">
        <v>80</v>
      </c>
      <c r="I5" s="188" t="s">
        <v>620</v>
      </c>
      <c r="J5" s="188" t="s">
        <v>621</v>
      </c>
    </row>
    <row r="6" customFormat="1" ht="30" customHeight="1" spans="1:10">
      <c r="A6" s="161" t="s">
        <v>622</v>
      </c>
      <c r="B6" s="189">
        <f>SUM(B7:B11)</f>
        <v>89</v>
      </c>
      <c r="C6" s="189">
        <f>SUM(C7:C11)</f>
        <v>125</v>
      </c>
      <c r="D6" s="189">
        <f>SUM(D7:D11)</f>
        <v>128</v>
      </c>
      <c r="E6" s="190">
        <f>D6/C6</f>
        <v>1.024</v>
      </c>
      <c r="F6" s="191">
        <f>D6/B6-1</f>
        <v>0.438202247191011</v>
      </c>
      <c r="G6" s="155"/>
      <c r="H6" s="155"/>
      <c r="I6" s="192"/>
      <c r="J6" s="155"/>
    </row>
    <row r="7" customFormat="1" ht="30" customHeight="1" spans="1:10">
      <c r="A7" s="165" t="s">
        <v>623</v>
      </c>
      <c r="B7" s="193"/>
      <c r="C7" s="193"/>
      <c r="D7" s="193"/>
      <c r="E7" s="194"/>
      <c r="F7" s="195"/>
      <c r="G7" s="155"/>
      <c r="H7" s="155"/>
      <c r="I7" s="192">
        <v>4829.37</v>
      </c>
      <c r="J7" s="155"/>
    </row>
    <row r="8" customFormat="1" ht="30" customHeight="1" spans="1:10">
      <c r="A8" s="165" t="s">
        <v>624</v>
      </c>
      <c r="B8" s="193"/>
      <c r="C8" s="193">
        <v>116</v>
      </c>
      <c r="D8" s="193">
        <v>22</v>
      </c>
      <c r="E8" s="194"/>
      <c r="F8" s="195"/>
      <c r="G8" s="155"/>
      <c r="H8" s="155"/>
      <c r="I8" s="192">
        <v>2222.93</v>
      </c>
      <c r="J8" s="155"/>
    </row>
    <row r="9" customFormat="1" ht="30" customHeight="1" spans="1:10">
      <c r="A9" s="165" t="s">
        <v>625</v>
      </c>
      <c r="B9" s="193"/>
      <c r="C9" s="193"/>
      <c r="D9" s="193"/>
      <c r="E9" s="194"/>
      <c r="F9" s="195"/>
      <c r="G9" s="155"/>
      <c r="H9" s="155"/>
      <c r="I9" s="192"/>
      <c r="J9" s="155"/>
    </row>
    <row r="10" customFormat="1" ht="30" customHeight="1" spans="1:10">
      <c r="A10" s="165" t="s">
        <v>626</v>
      </c>
      <c r="B10" s="193">
        <v>2</v>
      </c>
      <c r="C10" s="193"/>
      <c r="D10" s="193">
        <v>1</v>
      </c>
      <c r="E10" s="194"/>
      <c r="F10" s="195">
        <f>D10/B10-1</f>
        <v>-0.5</v>
      </c>
      <c r="G10" s="155"/>
      <c r="H10" s="155"/>
      <c r="I10" s="192"/>
      <c r="J10" s="155"/>
    </row>
    <row r="11" customFormat="1" ht="30" customHeight="1" spans="1:10">
      <c r="A11" s="165" t="s">
        <v>627</v>
      </c>
      <c r="B11" s="193">
        <v>87</v>
      </c>
      <c r="C11" s="193">
        <v>9</v>
      </c>
      <c r="D11" s="193">
        <v>105</v>
      </c>
      <c r="E11" s="194"/>
      <c r="F11" s="195">
        <f>D11/B11-1</f>
        <v>0.206896551724138</v>
      </c>
      <c r="G11" s="155"/>
      <c r="H11" s="155"/>
      <c r="I11" s="192">
        <v>3047.7</v>
      </c>
      <c r="J11" s="155"/>
    </row>
    <row r="12" customFormat="1" ht="30" customHeight="1" spans="1:10">
      <c r="A12" s="168" t="s">
        <v>628</v>
      </c>
      <c r="B12" s="189">
        <f>SUM(B13:B15)</f>
        <v>0</v>
      </c>
      <c r="C12" s="189">
        <f>SUM(C13:C15)</f>
        <v>0</v>
      </c>
      <c r="D12" s="189">
        <f>SUM(D13:D15)</f>
        <v>0</v>
      </c>
      <c r="E12" s="190"/>
      <c r="F12" s="191"/>
      <c r="G12" s="155"/>
      <c r="H12" s="155"/>
      <c r="I12" s="192"/>
      <c r="J12" s="155"/>
    </row>
    <row r="13" customFormat="1" ht="30" customHeight="1" spans="1:10">
      <c r="A13" s="165" t="s">
        <v>629</v>
      </c>
      <c r="B13" s="193"/>
      <c r="C13" s="193"/>
      <c r="D13" s="193"/>
      <c r="E13" s="169"/>
      <c r="F13" s="195"/>
      <c r="G13" s="155"/>
      <c r="H13" s="155"/>
      <c r="I13" s="192"/>
      <c r="J13" s="155"/>
    </row>
    <row r="14" customFormat="1" ht="30" customHeight="1" spans="1:10">
      <c r="A14" s="165" t="s">
        <v>630</v>
      </c>
      <c r="B14" s="193"/>
      <c r="C14" s="193"/>
      <c r="D14" s="193"/>
      <c r="E14" s="169"/>
      <c r="F14" s="195"/>
      <c r="G14" s="155"/>
      <c r="H14" s="155"/>
      <c r="I14" s="192"/>
      <c r="J14" s="155"/>
    </row>
    <row r="15" customFormat="1" ht="30" customHeight="1" spans="1:10">
      <c r="A15" s="165" t="s">
        <v>631</v>
      </c>
      <c r="B15" s="193"/>
      <c r="C15" s="193"/>
      <c r="D15" s="193"/>
      <c r="E15" s="169"/>
      <c r="F15" s="195"/>
      <c r="G15" s="155"/>
      <c r="H15" s="155"/>
      <c r="I15" s="192"/>
      <c r="J15" s="155"/>
    </row>
    <row r="16" customFormat="1" ht="30" customHeight="1" spans="1:10">
      <c r="A16" s="168" t="s">
        <v>632</v>
      </c>
      <c r="B16" s="196">
        <f>SUM(B17)</f>
        <v>0</v>
      </c>
      <c r="C16" s="196">
        <f>SUM(C17)</f>
        <v>0</v>
      </c>
      <c r="D16" s="196">
        <f>SUM(D17)</f>
        <v>0</v>
      </c>
      <c r="E16" s="197"/>
      <c r="F16" s="191"/>
      <c r="G16" s="155"/>
      <c r="H16" s="155"/>
      <c r="I16" s="198"/>
      <c r="J16" s="155"/>
    </row>
    <row r="17" customFormat="1" ht="30" customHeight="1" spans="1:10">
      <c r="A17" s="165" t="s">
        <v>633</v>
      </c>
      <c r="B17" s="199"/>
      <c r="C17" s="193"/>
      <c r="D17" s="199"/>
      <c r="E17" s="169"/>
      <c r="F17" s="195"/>
      <c r="G17" s="155"/>
      <c r="H17" s="155"/>
      <c r="I17" s="198"/>
      <c r="J17" s="155"/>
    </row>
    <row r="18" customFormat="1" ht="30" customHeight="1" spans="1:10">
      <c r="A18" s="168" t="s">
        <v>634</v>
      </c>
      <c r="B18" s="196">
        <f>SUM(B19)</f>
        <v>0</v>
      </c>
      <c r="C18" s="196">
        <f>SUM(C19)</f>
        <v>0</v>
      </c>
      <c r="D18" s="196">
        <f>SUM(D19)</f>
        <v>0</v>
      </c>
      <c r="E18" s="197"/>
      <c r="F18" s="191"/>
      <c r="G18" s="155"/>
      <c r="H18" s="155"/>
      <c r="I18" s="198"/>
      <c r="J18" s="155"/>
    </row>
    <row r="19" customFormat="1" ht="30" customHeight="1" spans="1:10">
      <c r="A19" s="165" t="s">
        <v>635</v>
      </c>
      <c r="B19" s="199"/>
      <c r="C19" s="193"/>
      <c r="D19" s="199"/>
      <c r="E19" s="169"/>
      <c r="F19" s="195"/>
      <c r="G19" s="155"/>
      <c r="H19" s="155"/>
      <c r="I19" s="198"/>
      <c r="J19" s="155"/>
    </row>
    <row r="20" customFormat="1" ht="30" customHeight="1" spans="1:10">
      <c r="A20" s="168" t="s">
        <v>636</v>
      </c>
      <c r="B20" s="196"/>
      <c r="C20" s="189"/>
      <c r="D20" s="196"/>
      <c r="E20" s="197"/>
      <c r="F20" s="191"/>
      <c r="G20" s="155"/>
      <c r="H20" s="155"/>
      <c r="I20" s="198"/>
      <c r="J20" s="200">
        <v>3500</v>
      </c>
    </row>
    <row r="21" customFormat="1" ht="30" customHeight="1" spans="1:10">
      <c r="A21" s="171" t="s">
        <v>105</v>
      </c>
      <c r="B21" s="189">
        <f>B6+B12+B16+B18+B20</f>
        <v>89</v>
      </c>
      <c r="C21" s="189">
        <f>C6+C12+C16+C18+C20</f>
        <v>125</v>
      </c>
      <c r="D21" s="189">
        <f>D6+D12+D16+D18+D20</f>
        <v>128</v>
      </c>
      <c r="E21" s="197">
        <f>D21/C21</f>
        <v>1.024</v>
      </c>
      <c r="F21" s="195">
        <f>D21/B21-1</f>
        <v>0.438202247191011</v>
      </c>
      <c r="G21" s="155"/>
      <c r="H21" s="155"/>
      <c r="I21" s="192"/>
      <c r="J21" s="155"/>
    </row>
    <row r="22" customFormat="1" ht="30" customHeight="1" spans="1:10">
      <c r="A22" s="165" t="s">
        <v>637</v>
      </c>
      <c r="B22" s="193"/>
      <c r="C22" s="193"/>
      <c r="D22" s="193">
        <v>6</v>
      </c>
      <c r="E22" s="194"/>
      <c r="F22" s="195"/>
      <c r="G22" s="155"/>
      <c r="H22" s="155"/>
      <c r="I22" s="192">
        <v>130</v>
      </c>
      <c r="J22" s="155"/>
    </row>
    <row r="23" customFormat="1" ht="30" customHeight="1" spans="1:10">
      <c r="A23" s="165" t="s">
        <v>638</v>
      </c>
      <c r="B23" s="193"/>
      <c r="C23" s="193"/>
      <c r="D23" s="193"/>
      <c r="E23" s="194"/>
      <c r="F23" s="195"/>
      <c r="G23" s="155"/>
      <c r="H23" s="155"/>
      <c r="I23" s="192">
        <v>1230</v>
      </c>
      <c r="J23" s="155"/>
    </row>
    <row r="24" customFormat="1" ht="30" customHeight="1" spans="1:10">
      <c r="A24" s="174" t="s">
        <v>639</v>
      </c>
      <c r="B24" s="201">
        <f>B21+B22+B23</f>
        <v>89</v>
      </c>
      <c r="C24" s="201">
        <f>C21+C22+C23</f>
        <v>125</v>
      </c>
      <c r="D24" s="201">
        <f>D21+D22+D23</f>
        <v>134</v>
      </c>
      <c r="E24" s="176">
        <f>D24/C24</f>
        <v>1.072</v>
      </c>
      <c r="F24" s="202">
        <f>D24/B24-1</f>
        <v>0.50561797752809</v>
      </c>
      <c r="G24" s="155"/>
      <c r="H24" s="155"/>
      <c r="I24" s="155"/>
      <c r="J24" s="155"/>
    </row>
    <row r="25" customFormat="1" ht="57.75" hidden="1" customHeight="1" spans="1:10">
      <c r="A25" s="203" t="s">
        <v>640</v>
      </c>
      <c r="B25" s="203"/>
      <c r="C25" s="203"/>
      <c r="D25" s="203"/>
      <c r="E25" s="203"/>
      <c r="F25" s="203"/>
      <c r="G25" s="155"/>
      <c r="H25" s="155"/>
      <c r="I25" s="155"/>
      <c r="J25" s="155"/>
    </row>
  </sheetData>
  <mergeCells count="7">
    <mergeCell ref="A2:E2"/>
    <mergeCell ref="A3:F3"/>
    <mergeCell ref="D4:F4"/>
    <mergeCell ref="A25:F25"/>
    <mergeCell ref="A4:A5"/>
    <mergeCell ref="B4:B5"/>
    <mergeCell ref="C4:C5"/>
  </mergeCells>
  <printOptions horizontalCentered="1"/>
  <pageMargins left="0.708661417322835" right="0.708661417322835" top="0.748031496062992" bottom="0.748031496062992" header="0.31496062992126" footer="0.31496062992126"/>
  <pageSetup paperSize="9" fitToHeight="0"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1"/>
  <sheetViews>
    <sheetView showGridLines="0" showZeros="0" workbookViewId="0">
      <selection activeCell="E3" sqref="E3:F3"/>
    </sheetView>
  </sheetViews>
  <sheetFormatPr defaultColWidth="31.5" defaultRowHeight="14.25"/>
  <cols>
    <col min="1" max="1" width="33.875" style="155" customWidth="1"/>
    <col min="2" max="3" width="9.5" style="155" customWidth="1"/>
    <col min="4" max="4" width="11.75" style="155" customWidth="1"/>
    <col min="5" max="6" width="9.625" style="156" customWidth="1"/>
    <col min="7" max="28" width="9" style="155" customWidth="1"/>
    <col min="29" max="220" width="31.5" style="155" customWidth="1"/>
    <col min="221" max="251" width="9" style="155" customWidth="1"/>
    <col min="252" max="16384" width="31.5" style="155"/>
  </cols>
  <sheetData>
    <row r="1" customHeight="1" spans="1:256">
      <c r="A1" s="66" t="s">
        <v>641</v>
      </c>
    </row>
    <row r="2" ht="35.1" customHeight="1" spans="1:256">
      <c r="A2" s="67" t="s">
        <v>642</v>
      </c>
      <c r="B2" s="68"/>
      <c r="C2" s="68"/>
      <c r="D2" s="68"/>
      <c r="E2" s="68"/>
      <c r="F2" s="68"/>
    </row>
    <row r="3" ht="20.25" customHeight="1" spans="1:256">
      <c r="B3" s="65"/>
      <c r="C3" s="65"/>
      <c r="D3" s="114"/>
      <c r="E3" s="157" t="s">
        <v>73</v>
      </c>
      <c r="F3" s="157"/>
    </row>
    <row r="4" ht="24" customHeight="1" spans="1:256">
      <c r="A4" s="70" t="s">
        <v>618</v>
      </c>
      <c r="B4" s="71" t="s">
        <v>643</v>
      </c>
      <c r="C4" s="71" t="s">
        <v>76</v>
      </c>
      <c r="D4" s="158" t="s">
        <v>77</v>
      </c>
      <c r="E4" s="159"/>
      <c r="F4" s="159"/>
    </row>
    <row r="5" ht="32.1" customHeight="1" spans="1:256">
      <c r="A5" s="73"/>
      <c r="B5" s="71"/>
      <c r="C5" s="71"/>
      <c r="D5" s="160" t="s">
        <v>78</v>
      </c>
      <c r="E5" s="160" t="s">
        <v>79</v>
      </c>
      <c r="F5" s="160" t="s">
        <v>80</v>
      </c>
    </row>
    <row r="6" s="153" customFormat="1" ht="30" customHeight="1" spans="1:256">
      <c r="A6" s="161" t="s">
        <v>644</v>
      </c>
      <c r="B6" s="162"/>
      <c r="C6" s="162"/>
      <c r="D6" s="162"/>
      <c r="E6" s="163"/>
      <c r="F6" s="163"/>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164"/>
      <c r="DX6" s="164"/>
      <c r="DY6" s="164"/>
      <c r="DZ6" s="164"/>
      <c r="EA6" s="164"/>
      <c r="EB6" s="164"/>
      <c r="EC6" s="164"/>
      <c r="ED6" s="164"/>
      <c r="EE6" s="164"/>
      <c r="EF6" s="164"/>
      <c r="EG6" s="164"/>
      <c r="EH6" s="164"/>
      <c r="EI6" s="164"/>
      <c r="EJ6" s="164"/>
      <c r="EK6" s="164"/>
      <c r="EL6" s="164"/>
      <c r="EM6" s="164"/>
      <c r="EN6" s="164"/>
      <c r="EO6" s="164"/>
      <c r="EP6" s="164"/>
      <c r="EQ6" s="164"/>
      <c r="ER6" s="164"/>
      <c r="ES6" s="164"/>
      <c r="ET6" s="164"/>
      <c r="EU6" s="164"/>
      <c r="EV6" s="164"/>
      <c r="EW6" s="164"/>
      <c r="EX6" s="164"/>
      <c r="EY6" s="164"/>
      <c r="EZ6" s="164"/>
      <c r="FA6" s="164"/>
      <c r="FB6" s="164"/>
      <c r="FC6" s="164"/>
      <c r="FD6" s="164"/>
      <c r="FE6" s="164"/>
      <c r="FF6" s="164"/>
      <c r="FG6" s="164"/>
      <c r="FH6" s="164"/>
      <c r="FI6" s="164"/>
      <c r="FJ6" s="164"/>
      <c r="FK6" s="164"/>
      <c r="FL6" s="164"/>
      <c r="FM6" s="164"/>
      <c r="FN6" s="164"/>
      <c r="FO6" s="164"/>
      <c r="FP6" s="164"/>
      <c r="FQ6" s="164"/>
      <c r="FR6" s="164"/>
      <c r="FS6" s="164"/>
      <c r="FT6" s="164"/>
      <c r="FU6" s="164"/>
      <c r="FV6" s="164"/>
      <c r="FW6" s="164"/>
      <c r="FX6" s="164"/>
      <c r="FY6" s="164"/>
      <c r="FZ6" s="164"/>
      <c r="GA6" s="164"/>
      <c r="GB6" s="164"/>
      <c r="GC6" s="164"/>
      <c r="GD6" s="164"/>
      <c r="GE6" s="164"/>
      <c r="GF6" s="164"/>
      <c r="GG6" s="164"/>
      <c r="GH6" s="164"/>
      <c r="GI6" s="164"/>
      <c r="GJ6" s="164"/>
      <c r="GK6" s="164"/>
      <c r="GL6" s="164"/>
      <c r="GM6" s="164"/>
      <c r="GN6" s="164"/>
      <c r="GO6" s="164"/>
      <c r="GP6" s="164"/>
      <c r="GQ6" s="164"/>
      <c r="GR6" s="164"/>
      <c r="GS6" s="164"/>
      <c r="GT6" s="164"/>
      <c r="GU6" s="164"/>
      <c r="GV6" s="164"/>
      <c r="GW6" s="164"/>
      <c r="GX6" s="164"/>
      <c r="GY6" s="164"/>
      <c r="GZ6" s="164"/>
      <c r="HA6" s="164"/>
      <c r="HB6" s="164"/>
      <c r="HC6" s="164"/>
      <c r="HD6" s="164"/>
      <c r="HE6" s="164"/>
      <c r="HF6" s="164"/>
      <c r="HG6" s="164"/>
      <c r="HH6" s="164"/>
      <c r="HI6" s="164"/>
      <c r="HJ6" s="164"/>
      <c r="HK6" s="164"/>
      <c r="HL6" s="164"/>
      <c r="HM6" s="164"/>
      <c r="HN6" s="164"/>
      <c r="HO6" s="164"/>
      <c r="HP6" s="164"/>
      <c r="HQ6" s="164"/>
      <c r="HR6" s="164"/>
      <c r="HS6" s="164"/>
      <c r="HT6" s="164"/>
      <c r="HU6" s="164"/>
      <c r="HV6" s="164"/>
      <c r="HW6" s="164"/>
      <c r="HX6" s="164"/>
      <c r="HY6" s="164"/>
      <c r="HZ6" s="164"/>
      <c r="IA6" s="164"/>
      <c r="IB6" s="164"/>
      <c r="IC6" s="164"/>
      <c r="ID6" s="164"/>
      <c r="IE6" s="164"/>
      <c r="IF6" s="164"/>
      <c r="IG6" s="164"/>
      <c r="IH6" s="164"/>
      <c r="II6" s="164"/>
      <c r="IJ6" s="164"/>
      <c r="IK6" s="164"/>
      <c r="IL6" s="164"/>
      <c r="IM6" s="164"/>
      <c r="IN6" s="164"/>
      <c r="IO6" s="164"/>
      <c r="IP6" s="164"/>
      <c r="IQ6" s="164"/>
      <c r="IR6" s="164"/>
      <c r="IS6" s="164"/>
      <c r="IT6" s="164"/>
      <c r="IU6" s="164"/>
      <c r="IV6" s="164"/>
    </row>
    <row r="7" s="153" customFormat="1" ht="30" customHeight="1" spans="1:256">
      <c r="A7" s="165" t="s">
        <v>645</v>
      </c>
      <c r="B7" s="166"/>
      <c r="C7" s="166"/>
      <c r="D7" s="166"/>
      <c r="E7" s="167"/>
      <c r="F7" s="167"/>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CC7" s="164"/>
      <c r="CD7" s="164"/>
      <c r="CE7" s="164"/>
      <c r="CF7" s="164"/>
      <c r="CG7" s="164"/>
      <c r="CH7" s="164"/>
      <c r="CI7" s="164"/>
      <c r="CJ7" s="164"/>
      <c r="CK7" s="164"/>
      <c r="CL7" s="164"/>
      <c r="CM7" s="164"/>
      <c r="CN7" s="164"/>
      <c r="CO7" s="164"/>
      <c r="CP7" s="164"/>
      <c r="CQ7" s="164"/>
      <c r="CR7" s="164"/>
      <c r="CS7" s="164"/>
      <c r="CT7" s="164"/>
      <c r="CU7" s="164"/>
      <c r="CV7" s="164"/>
      <c r="CW7" s="164"/>
      <c r="CX7" s="164"/>
      <c r="CY7" s="164"/>
      <c r="CZ7" s="164"/>
      <c r="DA7" s="164"/>
      <c r="DB7" s="164"/>
      <c r="DC7" s="164"/>
      <c r="DD7" s="164"/>
      <c r="DE7" s="164"/>
      <c r="DF7" s="164"/>
      <c r="DG7" s="164"/>
      <c r="DH7" s="164"/>
      <c r="DI7" s="164"/>
      <c r="DJ7" s="164"/>
      <c r="DK7" s="164"/>
      <c r="DL7" s="164"/>
      <c r="DM7" s="164"/>
      <c r="DN7" s="164"/>
      <c r="DO7" s="164"/>
      <c r="DP7" s="164"/>
      <c r="DQ7" s="164"/>
      <c r="DR7" s="164"/>
      <c r="DS7" s="164"/>
      <c r="DT7" s="164"/>
      <c r="DU7" s="164"/>
      <c r="DV7" s="164"/>
      <c r="DW7" s="164"/>
      <c r="DX7" s="164"/>
      <c r="DY7" s="164"/>
      <c r="DZ7" s="164"/>
      <c r="EA7" s="164"/>
      <c r="EB7" s="164"/>
      <c r="EC7" s="164"/>
      <c r="ED7" s="164"/>
      <c r="EE7" s="164"/>
      <c r="EF7" s="164"/>
      <c r="EG7" s="164"/>
      <c r="EH7" s="164"/>
      <c r="EI7" s="164"/>
      <c r="EJ7" s="164"/>
      <c r="EK7" s="164"/>
      <c r="EL7" s="164"/>
      <c r="EM7" s="164"/>
      <c r="EN7" s="164"/>
      <c r="EO7" s="164"/>
      <c r="EP7" s="164"/>
      <c r="EQ7" s="164"/>
      <c r="ER7" s="164"/>
      <c r="ES7" s="164"/>
      <c r="ET7" s="164"/>
      <c r="EU7" s="164"/>
      <c r="EV7" s="164"/>
      <c r="EW7" s="164"/>
      <c r="EX7" s="164"/>
      <c r="EY7" s="164"/>
      <c r="EZ7" s="164"/>
      <c r="FA7" s="164"/>
      <c r="FB7" s="164"/>
      <c r="FC7" s="164"/>
      <c r="FD7" s="164"/>
      <c r="FE7" s="164"/>
      <c r="FF7" s="164"/>
      <c r="FG7" s="164"/>
      <c r="FH7" s="164"/>
      <c r="FI7" s="164"/>
      <c r="FJ7" s="164"/>
      <c r="FK7" s="164"/>
      <c r="FL7" s="164"/>
      <c r="FM7" s="164"/>
      <c r="FN7" s="164"/>
      <c r="FO7" s="164"/>
      <c r="FP7" s="164"/>
      <c r="FQ7" s="164"/>
      <c r="FR7" s="164"/>
      <c r="FS7" s="164"/>
      <c r="FT7" s="164"/>
      <c r="FU7" s="164"/>
      <c r="FV7" s="164"/>
      <c r="FW7" s="164"/>
      <c r="FX7" s="164"/>
      <c r="FY7" s="164"/>
      <c r="FZ7" s="164"/>
      <c r="GA7" s="164"/>
      <c r="GB7" s="164"/>
      <c r="GC7" s="164"/>
      <c r="GD7" s="164"/>
      <c r="GE7" s="164"/>
      <c r="GF7" s="164"/>
      <c r="GG7" s="164"/>
      <c r="GH7" s="164"/>
      <c r="GI7" s="164"/>
      <c r="GJ7" s="164"/>
      <c r="GK7" s="164"/>
      <c r="GL7" s="164"/>
      <c r="GM7" s="164"/>
      <c r="GN7" s="164"/>
      <c r="GO7" s="164"/>
      <c r="GP7" s="164"/>
      <c r="GQ7" s="164"/>
      <c r="GR7" s="164"/>
      <c r="GS7" s="164"/>
      <c r="GT7" s="164"/>
      <c r="GU7" s="164"/>
      <c r="GV7" s="164"/>
      <c r="GW7" s="164"/>
      <c r="GX7" s="164"/>
      <c r="GY7" s="164"/>
      <c r="GZ7" s="164"/>
      <c r="HA7" s="164"/>
      <c r="HB7" s="164"/>
      <c r="HC7" s="164"/>
      <c r="HD7" s="164"/>
      <c r="HE7" s="164"/>
      <c r="HF7" s="164"/>
      <c r="HG7" s="164"/>
      <c r="HH7" s="164"/>
      <c r="HI7" s="164"/>
      <c r="HJ7" s="164"/>
      <c r="HK7" s="164"/>
      <c r="HL7" s="164"/>
      <c r="HM7" s="164"/>
      <c r="HN7" s="164"/>
      <c r="HO7" s="164"/>
      <c r="HP7" s="164"/>
      <c r="HQ7" s="164"/>
      <c r="HR7" s="164"/>
      <c r="HS7" s="164"/>
      <c r="HT7" s="164"/>
      <c r="HU7" s="164"/>
      <c r="HV7" s="164"/>
      <c r="HW7" s="164"/>
      <c r="HX7" s="164"/>
      <c r="HY7" s="164"/>
      <c r="HZ7" s="164"/>
      <c r="IA7" s="164"/>
      <c r="IB7" s="164"/>
      <c r="IC7" s="164"/>
      <c r="ID7" s="164"/>
      <c r="IE7" s="164"/>
      <c r="IF7" s="164"/>
      <c r="IG7" s="164"/>
      <c r="IH7" s="164"/>
      <c r="II7" s="164"/>
      <c r="IJ7" s="164"/>
      <c r="IK7" s="164"/>
      <c r="IL7" s="164"/>
      <c r="IM7" s="164"/>
      <c r="IN7" s="164"/>
      <c r="IO7" s="164"/>
      <c r="IP7" s="164"/>
      <c r="IQ7" s="164"/>
      <c r="IR7" s="164"/>
      <c r="IS7" s="164"/>
      <c r="IT7" s="164"/>
      <c r="IU7" s="164"/>
      <c r="IV7" s="164"/>
    </row>
    <row r="8" s="153" customFormat="1" ht="30" customHeight="1" spans="1:256">
      <c r="A8" s="165" t="s">
        <v>646</v>
      </c>
      <c r="B8" s="166"/>
      <c r="C8" s="166"/>
      <c r="D8" s="166"/>
      <c r="E8" s="167"/>
      <c r="F8" s="167"/>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CC8" s="164"/>
      <c r="CD8" s="164"/>
      <c r="CE8" s="164"/>
      <c r="CF8" s="164"/>
      <c r="CG8" s="164"/>
      <c r="CH8" s="164"/>
      <c r="CI8" s="164"/>
      <c r="CJ8" s="164"/>
      <c r="CK8" s="164"/>
      <c r="CL8" s="164"/>
      <c r="CM8" s="164"/>
      <c r="CN8" s="164"/>
      <c r="CO8" s="164"/>
      <c r="CP8" s="164"/>
      <c r="CQ8" s="164"/>
      <c r="CR8" s="164"/>
      <c r="CS8" s="164"/>
      <c r="CT8" s="164"/>
      <c r="CU8" s="164"/>
      <c r="CV8" s="164"/>
      <c r="CW8" s="164"/>
      <c r="CX8" s="164"/>
      <c r="CY8" s="164"/>
      <c r="CZ8" s="164"/>
      <c r="DA8" s="164"/>
      <c r="DB8" s="164"/>
      <c r="DC8" s="164"/>
      <c r="DD8" s="164"/>
      <c r="DE8" s="164"/>
      <c r="DF8" s="164"/>
      <c r="DG8" s="164"/>
      <c r="DH8" s="164"/>
      <c r="DI8" s="164"/>
      <c r="DJ8" s="164"/>
      <c r="DK8" s="164"/>
      <c r="DL8" s="164"/>
      <c r="DM8" s="164"/>
      <c r="DN8" s="164"/>
      <c r="DO8" s="164"/>
      <c r="DP8" s="164"/>
      <c r="DQ8" s="164"/>
      <c r="DR8" s="164"/>
      <c r="DS8" s="164"/>
      <c r="DT8" s="164"/>
      <c r="DU8" s="164"/>
      <c r="DV8" s="164"/>
      <c r="DW8" s="164"/>
      <c r="DX8" s="164"/>
      <c r="DY8" s="164"/>
      <c r="DZ8" s="164"/>
      <c r="EA8" s="164"/>
      <c r="EB8" s="164"/>
      <c r="EC8" s="164"/>
      <c r="ED8" s="164"/>
      <c r="EE8" s="164"/>
      <c r="EF8" s="164"/>
      <c r="EG8" s="164"/>
      <c r="EH8" s="164"/>
      <c r="EI8" s="164"/>
      <c r="EJ8" s="164"/>
      <c r="EK8" s="164"/>
      <c r="EL8" s="164"/>
      <c r="EM8" s="164"/>
      <c r="EN8" s="164"/>
      <c r="EO8" s="164"/>
      <c r="EP8" s="164"/>
      <c r="EQ8" s="164"/>
      <c r="ER8" s="164"/>
      <c r="ES8" s="164"/>
      <c r="ET8" s="164"/>
      <c r="EU8" s="164"/>
      <c r="EV8" s="164"/>
      <c r="EW8" s="164"/>
      <c r="EX8" s="164"/>
      <c r="EY8" s="164"/>
      <c r="EZ8" s="164"/>
      <c r="FA8" s="164"/>
      <c r="FB8" s="164"/>
      <c r="FC8" s="164"/>
      <c r="FD8" s="164"/>
      <c r="FE8" s="164"/>
      <c r="FF8" s="164"/>
      <c r="FG8" s="164"/>
      <c r="FH8" s="164"/>
      <c r="FI8" s="164"/>
      <c r="FJ8" s="164"/>
      <c r="FK8" s="164"/>
      <c r="FL8" s="164"/>
      <c r="FM8" s="164"/>
      <c r="FN8" s="164"/>
      <c r="FO8" s="164"/>
      <c r="FP8" s="164"/>
      <c r="FQ8" s="164"/>
      <c r="FR8" s="164"/>
      <c r="FS8" s="164"/>
      <c r="FT8" s="164"/>
      <c r="FU8" s="164"/>
      <c r="FV8" s="164"/>
      <c r="FW8" s="164"/>
      <c r="FX8" s="164"/>
      <c r="FY8" s="164"/>
      <c r="FZ8" s="164"/>
      <c r="GA8" s="164"/>
      <c r="GB8" s="164"/>
      <c r="GC8" s="164"/>
      <c r="GD8" s="164"/>
      <c r="GE8" s="164"/>
      <c r="GF8" s="164"/>
      <c r="GG8" s="164"/>
      <c r="GH8" s="164"/>
      <c r="GI8" s="164"/>
      <c r="GJ8" s="164"/>
      <c r="GK8" s="164"/>
      <c r="GL8" s="164"/>
      <c r="GM8" s="164"/>
      <c r="GN8" s="164"/>
      <c r="GO8" s="164"/>
      <c r="GP8" s="164"/>
      <c r="GQ8" s="164"/>
      <c r="GR8" s="164"/>
      <c r="GS8" s="164"/>
      <c r="GT8" s="164"/>
      <c r="GU8" s="164"/>
      <c r="GV8" s="164"/>
      <c r="GW8" s="164"/>
      <c r="GX8" s="164"/>
      <c r="GY8" s="164"/>
      <c r="GZ8" s="164"/>
      <c r="HA8" s="164"/>
      <c r="HB8" s="164"/>
      <c r="HC8" s="164"/>
      <c r="HD8" s="164"/>
      <c r="HE8" s="164"/>
      <c r="HF8" s="164"/>
      <c r="HG8" s="164"/>
      <c r="HH8" s="164"/>
      <c r="HI8" s="164"/>
      <c r="HJ8" s="164"/>
      <c r="HK8" s="164"/>
      <c r="HL8" s="164"/>
      <c r="HM8" s="164"/>
      <c r="HN8" s="164"/>
      <c r="HO8" s="164"/>
      <c r="HP8" s="164"/>
      <c r="HQ8" s="164"/>
      <c r="HR8" s="164"/>
      <c r="HS8" s="164"/>
      <c r="HT8" s="164"/>
      <c r="HU8" s="164"/>
      <c r="HV8" s="164"/>
      <c r="HW8" s="164"/>
      <c r="HX8" s="164"/>
      <c r="HY8" s="164"/>
      <c r="HZ8" s="164"/>
      <c r="IA8" s="164"/>
      <c r="IB8" s="164"/>
      <c r="IC8" s="164"/>
      <c r="ID8" s="164"/>
      <c r="IE8" s="164"/>
      <c r="IF8" s="164"/>
      <c r="IG8" s="164"/>
      <c r="IH8" s="164"/>
      <c r="II8" s="164"/>
      <c r="IJ8" s="164"/>
      <c r="IK8" s="164"/>
      <c r="IL8" s="164"/>
      <c r="IM8" s="164"/>
      <c r="IN8" s="164"/>
      <c r="IO8" s="164"/>
      <c r="IP8" s="164"/>
      <c r="IQ8" s="164"/>
      <c r="IR8" s="164"/>
      <c r="IS8" s="164"/>
      <c r="IT8" s="164"/>
      <c r="IU8" s="164"/>
      <c r="IV8" s="164"/>
    </row>
    <row r="9" s="153" customFormat="1" ht="30" customHeight="1" spans="1:256">
      <c r="A9" s="165" t="s">
        <v>647</v>
      </c>
      <c r="B9" s="166"/>
      <c r="C9" s="166"/>
      <c r="D9" s="166"/>
      <c r="E9" s="167"/>
      <c r="F9" s="167"/>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164"/>
      <c r="BU9" s="164"/>
      <c r="BV9" s="164"/>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c r="CV9" s="164"/>
      <c r="CW9" s="164"/>
      <c r="CX9" s="164"/>
      <c r="CY9" s="164"/>
      <c r="CZ9" s="164"/>
      <c r="DA9" s="164"/>
      <c r="DB9" s="164"/>
      <c r="DC9" s="164"/>
      <c r="DD9" s="164"/>
      <c r="DE9" s="164"/>
      <c r="DF9" s="164"/>
      <c r="DG9" s="164"/>
      <c r="DH9" s="164"/>
      <c r="DI9" s="164"/>
      <c r="DJ9" s="164"/>
      <c r="DK9" s="164"/>
      <c r="DL9" s="164"/>
      <c r="DM9" s="164"/>
      <c r="DN9" s="164"/>
      <c r="DO9" s="164"/>
      <c r="DP9" s="164"/>
      <c r="DQ9" s="164"/>
      <c r="DR9" s="164"/>
      <c r="DS9" s="164"/>
      <c r="DT9" s="164"/>
      <c r="DU9" s="164"/>
      <c r="DV9" s="164"/>
      <c r="DW9" s="164"/>
      <c r="DX9" s="164"/>
      <c r="DY9" s="164"/>
      <c r="DZ9" s="164"/>
      <c r="EA9" s="164"/>
      <c r="EB9" s="164"/>
      <c r="EC9" s="164"/>
      <c r="ED9" s="164"/>
      <c r="EE9" s="164"/>
      <c r="EF9" s="164"/>
      <c r="EG9" s="164"/>
      <c r="EH9" s="164"/>
      <c r="EI9" s="164"/>
      <c r="EJ9" s="164"/>
      <c r="EK9" s="164"/>
      <c r="EL9" s="164"/>
      <c r="EM9" s="164"/>
      <c r="EN9" s="164"/>
      <c r="EO9" s="164"/>
      <c r="EP9" s="164"/>
      <c r="EQ9" s="164"/>
      <c r="ER9" s="164"/>
      <c r="ES9" s="164"/>
      <c r="ET9" s="164"/>
      <c r="EU9" s="164"/>
      <c r="EV9" s="164"/>
      <c r="EW9" s="164"/>
      <c r="EX9" s="164"/>
      <c r="EY9" s="164"/>
      <c r="EZ9" s="164"/>
      <c r="FA9" s="164"/>
      <c r="FB9" s="164"/>
      <c r="FC9" s="164"/>
      <c r="FD9" s="164"/>
      <c r="FE9" s="164"/>
      <c r="FF9" s="164"/>
      <c r="FG9" s="164"/>
      <c r="FH9" s="164"/>
      <c r="FI9" s="164"/>
      <c r="FJ9" s="164"/>
      <c r="FK9" s="164"/>
      <c r="FL9" s="164"/>
      <c r="FM9" s="164"/>
      <c r="FN9" s="164"/>
      <c r="FO9" s="164"/>
      <c r="FP9" s="164"/>
      <c r="FQ9" s="164"/>
      <c r="FR9" s="164"/>
      <c r="FS9" s="164"/>
      <c r="FT9" s="164"/>
      <c r="FU9" s="164"/>
      <c r="FV9" s="164"/>
      <c r="FW9" s="164"/>
      <c r="FX9" s="164"/>
      <c r="FY9" s="164"/>
      <c r="FZ9" s="164"/>
      <c r="GA9" s="164"/>
      <c r="GB9" s="164"/>
      <c r="GC9" s="164"/>
      <c r="GD9" s="164"/>
      <c r="GE9" s="164"/>
      <c r="GF9" s="164"/>
      <c r="GG9" s="164"/>
      <c r="GH9" s="164"/>
      <c r="GI9" s="164"/>
      <c r="GJ9" s="164"/>
      <c r="GK9" s="164"/>
      <c r="GL9" s="164"/>
      <c r="GM9" s="164"/>
      <c r="GN9" s="164"/>
      <c r="GO9" s="164"/>
      <c r="GP9" s="164"/>
      <c r="GQ9" s="164"/>
      <c r="GR9" s="164"/>
      <c r="GS9" s="164"/>
      <c r="GT9" s="164"/>
      <c r="GU9" s="164"/>
      <c r="GV9" s="164"/>
      <c r="GW9" s="164"/>
      <c r="GX9" s="164"/>
      <c r="GY9" s="164"/>
      <c r="GZ9" s="164"/>
      <c r="HA9" s="164"/>
      <c r="HB9" s="164"/>
      <c r="HC9" s="164"/>
      <c r="HD9" s="164"/>
      <c r="HE9" s="164"/>
      <c r="HF9" s="164"/>
      <c r="HG9" s="164"/>
      <c r="HH9" s="164"/>
      <c r="HI9" s="164"/>
      <c r="HJ9" s="164"/>
      <c r="HK9" s="164"/>
      <c r="HL9" s="164"/>
      <c r="HM9" s="164"/>
      <c r="HN9" s="164"/>
      <c r="HO9" s="164"/>
      <c r="HP9" s="164"/>
      <c r="HQ9" s="164"/>
      <c r="HR9" s="164"/>
      <c r="HS9" s="164"/>
      <c r="HT9" s="164"/>
      <c r="HU9" s="164"/>
      <c r="HV9" s="164"/>
      <c r="HW9" s="164"/>
      <c r="HX9" s="164"/>
      <c r="HY9" s="164"/>
      <c r="HZ9" s="164"/>
      <c r="IA9" s="164"/>
      <c r="IB9" s="164"/>
      <c r="IC9" s="164"/>
      <c r="ID9" s="164"/>
      <c r="IE9" s="164"/>
      <c r="IF9" s="164"/>
      <c r="IG9" s="164"/>
      <c r="IH9" s="164"/>
      <c r="II9" s="164"/>
      <c r="IJ9" s="164"/>
      <c r="IK9" s="164"/>
      <c r="IL9" s="164"/>
      <c r="IM9" s="164"/>
      <c r="IN9" s="164"/>
      <c r="IO9" s="164"/>
      <c r="IP9" s="164"/>
      <c r="IQ9" s="164"/>
      <c r="IR9" s="164"/>
      <c r="IS9" s="164"/>
      <c r="IT9" s="164"/>
      <c r="IU9" s="164"/>
      <c r="IV9" s="164"/>
    </row>
    <row r="10" s="153" customFormat="1" ht="30" customHeight="1" spans="1:256">
      <c r="A10" s="168" t="s">
        <v>648</v>
      </c>
      <c r="B10" s="166"/>
      <c r="C10" s="166"/>
      <c r="D10" s="166"/>
      <c r="E10" s="167"/>
      <c r="F10" s="167"/>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CC10" s="164"/>
      <c r="CD10" s="164"/>
      <c r="CE10" s="164"/>
      <c r="CF10" s="164"/>
      <c r="CG10" s="164"/>
      <c r="CH10" s="164"/>
      <c r="CI10" s="164"/>
      <c r="CJ10" s="164"/>
      <c r="CK10" s="164"/>
      <c r="CL10" s="164"/>
      <c r="CM10" s="164"/>
      <c r="CN10" s="164"/>
      <c r="CO10" s="164"/>
      <c r="CP10" s="164"/>
      <c r="CQ10" s="164"/>
      <c r="CR10" s="164"/>
      <c r="CS10" s="164"/>
      <c r="CT10" s="164"/>
      <c r="CU10" s="164"/>
      <c r="CV10" s="164"/>
      <c r="CW10" s="164"/>
      <c r="CX10" s="164"/>
      <c r="CY10" s="164"/>
      <c r="CZ10" s="164"/>
      <c r="DA10" s="164"/>
      <c r="DB10" s="164"/>
      <c r="DC10" s="164"/>
      <c r="DD10" s="164"/>
      <c r="DE10" s="164"/>
      <c r="DF10" s="164"/>
      <c r="DG10" s="164"/>
      <c r="DH10" s="164"/>
      <c r="DI10" s="164"/>
      <c r="DJ10" s="164"/>
      <c r="DK10" s="164"/>
      <c r="DL10" s="164"/>
      <c r="DM10" s="164"/>
      <c r="DN10" s="164"/>
      <c r="DO10" s="164"/>
      <c r="DP10" s="164"/>
      <c r="DQ10" s="164"/>
      <c r="DR10" s="164"/>
      <c r="DS10" s="164"/>
      <c r="DT10" s="164"/>
      <c r="DU10" s="164"/>
      <c r="DV10" s="164"/>
      <c r="DW10" s="164"/>
      <c r="DX10" s="164"/>
      <c r="DY10" s="164"/>
      <c r="DZ10" s="164"/>
      <c r="EA10" s="164"/>
      <c r="EB10" s="164"/>
      <c r="EC10" s="164"/>
      <c r="ED10" s="164"/>
      <c r="EE10" s="164"/>
      <c r="EF10" s="164"/>
      <c r="EG10" s="164"/>
      <c r="EH10" s="164"/>
      <c r="EI10" s="164"/>
      <c r="EJ10" s="164"/>
      <c r="EK10" s="164"/>
      <c r="EL10" s="164"/>
      <c r="EM10" s="164"/>
      <c r="EN10" s="164"/>
      <c r="EO10" s="164"/>
      <c r="EP10" s="164"/>
      <c r="EQ10" s="164"/>
      <c r="ER10" s="164"/>
      <c r="ES10" s="164"/>
      <c r="ET10" s="164"/>
      <c r="EU10" s="164"/>
      <c r="EV10" s="164"/>
      <c r="EW10" s="164"/>
      <c r="EX10" s="164"/>
      <c r="EY10" s="164"/>
      <c r="EZ10" s="164"/>
      <c r="FA10" s="164"/>
      <c r="FB10" s="164"/>
      <c r="FC10" s="164"/>
      <c r="FD10" s="164"/>
      <c r="FE10" s="164"/>
      <c r="FF10" s="164"/>
      <c r="FG10" s="164"/>
      <c r="FH10" s="164"/>
      <c r="FI10" s="164"/>
      <c r="FJ10" s="164"/>
      <c r="FK10" s="164"/>
      <c r="FL10" s="164"/>
      <c r="FM10" s="164"/>
      <c r="FN10" s="164"/>
      <c r="FO10" s="164"/>
      <c r="FP10" s="164"/>
      <c r="FQ10" s="164"/>
      <c r="FR10" s="164"/>
      <c r="FS10" s="164"/>
      <c r="FT10" s="164"/>
      <c r="FU10" s="164"/>
      <c r="FV10" s="164"/>
      <c r="FW10" s="164"/>
      <c r="FX10" s="164"/>
      <c r="FY10" s="164"/>
      <c r="FZ10" s="164"/>
      <c r="GA10" s="164"/>
      <c r="GB10" s="164"/>
      <c r="GC10" s="164"/>
      <c r="GD10" s="164"/>
      <c r="GE10" s="164"/>
      <c r="GF10" s="164"/>
      <c r="GG10" s="164"/>
      <c r="GH10" s="164"/>
      <c r="GI10" s="164"/>
      <c r="GJ10" s="164"/>
      <c r="GK10" s="164"/>
      <c r="GL10" s="164"/>
      <c r="GM10" s="164"/>
      <c r="GN10" s="164"/>
      <c r="GO10" s="164"/>
      <c r="GP10" s="164"/>
      <c r="GQ10" s="164"/>
      <c r="GR10" s="164"/>
      <c r="GS10" s="164"/>
      <c r="GT10" s="164"/>
      <c r="GU10" s="164"/>
      <c r="GV10" s="164"/>
      <c r="GW10" s="164"/>
      <c r="GX10" s="164"/>
      <c r="GY10" s="164"/>
      <c r="GZ10" s="164"/>
      <c r="HA10" s="164"/>
      <c r="HB10" s="164"/>
      <c r="HC10" s="164"/>
      <c r="HD10" s="164"/>
      <c r="HE10" s="164"/>
      <c r="HF10" s="164"/>
      <c r="HG10" s="164"/>
      <c r="HH10" s="164"/>
      <c r="HI10" s="164"/>
      <c r="HJ10" s="164"/>
      <c r="HK10" s="164"/>
      <c r="HL10" s="164"/>
      <c r="HM10" s="164"/>
      <c r="HN10" s="164"/>
      <c r="HO10" s="164"/>
      <c r="HP10" s="164"/>
      <c r="HQ10" s="164"/>
      <c r="HR10" s="164"/>
      <c r="HS10" s="164"/>
      <c r="HT10" s="164"/>
      <c r="HU10" s="164"/>
      <c r="HV10" s="164"/>
      <c r="HW10" s="164"/>
      <c r="HX10" s="164"/>
      <c r="HY10" s="164"/>
      <c r="HZ10" s="164"/>
      <c r="IA10" s="164"/>
      <c r="IB10" s="164"/>
      <c r="IC10" s="164"/>
      <c r="ID10" s="164"/>
      <c r="IE10" s="164"/>
      <c r="IF10" s="164"/>
      <c r="IG10" s="164"/>
      <c r="IH10" s="164"/>
      <c r="II10" s="164"/>
      <c r="IJ10" s="164"/>
      <c r="IK10" s="164"/>
      <c r="IL10" s="164"/>
      <c r="IM10" s="164"/>
      <c r="IN10" s="164"/>
      <c r="IO10" s="164"/>
      <c r="IP10" s="164"/>
      <c r="IQ10" s="164"/>
      <c r="IR10" s="164"/>
      <c r="IS10" s="164"/>
      <c r="IT10" s="164"/>
      <c r="IU10" s="164"/>
      <c r="IV10" s="164"/>
    </row>
    <row r="11" s="153" customFormat="1" ht="30" customHeight="1" spans="1:256">
      <c r="A11" s="165" t="s">
        <v>649</v>
      </c>
      <c r="B11" s="166"/>
      <c r="C11" s="166"/>
      <c r="D11" s="166"/>
      <c r="E11" s="167"/>
      <c r="F11" s="167"/>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4"/>
      <c r="DL11" s="164"/>
      <c r="DM11" s="164"/>
      <c r="DN11" s="164"/>
      <c r="DO11" s="164"/>
      <c r="DP11" s="164"/>
      <c r="DQ11" s="164"/>
      <c r="DR11" s="164"/>
      <c r="DS11" s="164"/>
      <c r="DT11" s="164"/>
      <c r="DU11" s="164"/>
      <c r="DV11" s="164"/>
      <c r="DW11" s="164"/>
      <c r="DX11" s="164"/>
      <c r="DY11" s="164"/>
      <c r="DZ11" s="164"/>
      <c r="EA11" s="164"/>
      <c r="EB11" s="164"/>
      <c r="EC11" s="164"/>
      <c r="ED11" s="164"/>
      <c r="EE11" s="164"/>
      <c r="EF11" s="164"/>
      <c r="EG11" s="164"/>
      <c r="EH11" s="164"/>
      <c r="EI11" s="164"/>
      <c r="EJ11" s="164"/>
      <c r="EK11" s="164"/>
      <c r="EL11" s="164"/>
      <c r="EM11" s="164"/>
      <c r="EN11" s="164"/>
      <c r="EO11" s="164"/>
      <c r="EP11" s="164"/>
      <c r="EQ11" s="164"/>
      <c r="ER11" s="164"/>
      <c r="ES11" s="164"/>
      <c r="ET11" s="164"/>
      <c r="EU11" s="164"/>
      <c r="EV11" s="164"/>
      <c r="EW11" s="164"/>
      <c r="EX11" s="164"/>
      <c r="EY11" s="164"/>
      <c r="EZ11" s="164"/>
      <c r="FA11" s="164"/>
      <c r="FB11" s="164"/>
      <c r="FC11" s="164"/>
      <c r="FD11" s="164"/>
      <c r="FE11" s="164"/>
      <c r="FF11" s="164"/>
      <c r="FG11" s="164"/>
      <c r="FH11" s="164"/>
      <c r="FI11" s="164"/>
      <c r="FJ11" s="164"/>
      <c r="FK11" s="164"/>
      <c r="FL11" s="164"/>
      <c r="FM11" s="164"/>
      <c r="FN11" s="164"/>
      <c r="FO11" s="164"/>
      <c r="FP11" s="164"/>
      <c r="FQ11" s="164"/>
      <c r="FR11" s="164"/>
      <c r="FS11" s="164"/>
      <c r="FT11" s="164"/>
      <c r="FU11" s="164"/>
      <c r="FV11" s="164"/>
      <c r="FW11" s="164"/>
      <c r="FX11" s="164"/>
      <c r="FY11" s="164"/>
      <c r="FZ11" s="164"/>
      <c r="GA11" s="164"/>
      <c r="GB11" s="164"/>
      <c r="GC11" s="164"/>
      <c r="GD11" s="164"/>
      <c r="GE11" s="164"/>
      <c r="GF11" s="164"/>
      <c r="GG11" s="164"/>
      <c r="GH11" s="164"/>
      <c r="GI11" s="164"/>
      <c r="GJ11" s="164"/>
      <c r="GK11" s="164"/>
      <c r="GL11" s="164"/>
      <c r="GM11" s="164"/>
      <c r="GN11" s="164"/>
      <c r="GO11" s="164"/>
      <c r="GP11" s="164"/>
      <c r="GQ11" s="164"/>
      <c r="GR11" s="164"/>
      <c r="GS11" s="164"/>
      <c r="GT11" s="164"/>
      <c r="GU11" s="164"/>
      <c r="GV11" s="164"/>
      <c r="GW11" s="164"/>
      <c r="GX11" s="164"/>
      <c r="GY11" s="164"/>
      <c r="GZ11" s="164"/>
      <c r="HA11" s="164"/>
      <c r="HB11" s="164"/>
      <c r="HC11" s="164"/>
      <c r="HD11" s="164"/>
      <c r="HE11" s="164"/>
      <c r="HF11" s="164"/>
      <c r="HG11" s="164"/>
      <c r="HH11" s="164"/>
      <c r="HI11" s="164"/>
      <c r="HJ11" s="164"/>
      <c r="HK11" s="164"/>
      <c r="HL11" s="164"/>
      <c r="HM11" s="164"/>
      <c r="HN11" s="164"/>
      <c r="HO11" s="164"/>
      <c r="HP11" s="164"/>
      <c r="HQ11" s="164"/>
      <c r="HR11" s="164"/>
      <c r="HS11" s="164"/>
      <c r="HT11" s="164"/>
      <c r="HU11" s="164"/>
      <c r="HV11" s="164"/>
      <c r="HW11" s="164"/>
      <c r="HX11" s="164"/>
      <c r="HY11" s="164"/>
      <c r="HZ11" s="164"/>
      <c r="IA11" s="164"/>
      <c r="IB11" s="164"/>
      <c r="IC11" s="164"/>
      <c r="ID11" s="164"/>
      <c r="IE11" s="164"/>
      <c r="IF11" s="164"/>
      <c r="IG11" s="164"/>
      <c r="IH11" s="164"/>
      <c r="II11" s="164"/>
      <c r="IJ11" s="164"/>
      <c r="IK11" s="164"/>
      <c r="IL11" s="164"/>
      <c r="IM11" s="164"/>
      <c r="IN11" s="164"/>
      <c r="IO11" s="164"/>
      <c r="IP11" s="164"/>
      <c r="IQ11" s="164"/>
      <c r="IR11" s="164"/>
      <c r="IS11" s="164"/>
      <c r="IT11" s="164"/>
      <c r="IU11" s="164"/>
      <c r="IV11" s="164"/>
    </row>
    <row r="12" s="153" customFormat="1" ht="30" customHeight="1" spans="1:256">
      <c r="A12" s="165" t="s">
        <v>650</v>
      </c>
      <c r="B12" s="166"/>
      <c r="C12" s="166"/>
      <c r="D12" s="166"/>
      <c r="E12" s="167"/>
      <c r="F12" s="167"/>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4"/>
      <c r="CL12" s="164"/>
      <c r="CM12" s="164"/>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4"/>
      <c r="DL12" s="164"/>
      <c r="DM12" s="164"/>
      <c r="DN12" s="164"/>
      <c r="DO12" s="164"/>
      <c r="DP12" s="164"/>
      <c r="DQ12" s="164"/>
      <c r="DR12" s="164"/>
      <c r="DS12" s="164"/>
      <c r="DT12" s="164"/>
      <c r="DU12" s="164"/>
      <c r="DV12" s="164"/>
      <c r="DW12" s="164"/>
      <c r="DX12" s="164"/>
      <c r="DY12" s="164"/>
      <c r="DZ12" s="164"/>
      <c r="EA12" s="164"/>
      <c r="EB12" s="164"/>
      <c r="EC12" s="164"/>
      <c r="ED12" s="164"/>
      <c r="EE12" s="164"/>
      <c r="EF12" s="164"/>
      <c r="EG12" s="164"/>
      <c r="EH12" s="164"/>
      <c r="EI12" s="164"/>
      <c r="EJ12" s="164"/>
      <c r="EK12" s="164"/>
      <c r="EL12" s="164"/>
      <c r="EM12" s="164"/>
      <c r="EN12" s="164"/>
      <c r="EO12" s="164"/>
      <c r="EP12" s="164"/>
      <c r="EQ12" s="164"/>
      <c r="ER12" s="164"/>
      <c r="ES12" s="164"/>
      <c r="ET12" s="164"/>
      <c r="EU12" s="164"/>
      <c r="EV12" s="164"/>
      <c r="EW12" s="164"/>
      <c r="EX12" s="164"/>
      <c r="EY12" s="164"/>
      <c r="EZ12" s="164"/>
      <c r="FA12" s="164"/>
      <c r="FB12" s="164"/>
      <c r="FC12" s="164"/>
      <c r="FD12" s="164"/>
      <c r="FE12" s="164"/>
      <c r="FF12" s="164"/>
      <c r="FG12" s="164"/>
      <c r="FH12" s="164"/>
      <c r="FI12" s="164"/>
      <c r="FJ12" s="164"/>
      <c r="FK12" s="164"/>
      <c r="FL12" s="164"/>
      <c r="FM12" s="164"/>
      <c r="FN12" s="164"/>
      <c r="FO12" s="164"/>
      <c r="FP12" s="164"/>
      <c r="FQ12" s="164"/>
      <c r="FR12" s="164"/>
      <c r="FS12" s="164"/>
      <c r="FT12" s="164"/>
      <c r="FU12" s="164"/>
      <c r="FV12" s="164"/>
      <c r="FW12" s="164"/>
      <c r="FX12" s="164"/>
      <c r="FY12" s="164"/>
      <c r="FZ12" s="164"/>
      <c r="GA12" s="164"/>
      <c r="GB12" s="164"/>
      <c r="GC12" s="164"/>
      <c r="GD12" s="164"/>
      <c r="GE12" s="164"/>
      <c r="GF12" s="164"/>
      <c r="GG12" s="164"/>
      <c r="GH12" s="164"/>
      <c r="GI12" s="164"/>
      <c r="GJ12" s="164"/>
      <c r="GK12" s="164"/>
      <c r="GL12" s="164"/>
      <c r="GM12" s="164"/>
      <c r="GN12" s="164"/>
      <c r="GO12" s="164"/>
      <c r="GP12" s="164"/>
      <c r="GQ12" s="164"/>
      <c r="GR12" s="164"/>
      <c r="GS12" s="164"/>
      <c r="GT12" s="164"/>
      <c r="GU12" s="164"/>
      <c r="GV12" s="164"/>
      <c r="GW12" s="164"/>
      <c r="GX12" s="164"/>
      <c r="GY12" s="164"/>
      <c r="GZ12" s="164"/>
      <c r="HA12" s="164"/>
      <c r="HB12" s="164"/>
      <c r="HC12" s="164"/>
      <c r="HD12" s="164"/>
      <c r="HE12" s="164"/>
      <c r="HF12" s="164"/>
      <c r="HG12" s="164"/>
      <c r="HH12" s="164"/>
      <c r="HI12" s="164"/>
      <c r="HJ12" s="164"/>
      <c r="HK12" s="164"/>
      <c r="HL12" s="164"/>
      <c r="HM12" s="164"/>
      <c r="HN12" s="164"/>
      <c r="HO12" s="164"/>
      <c r="HP12" s="164"/>
      <c r="HQ12" s="164"/>
      <c r="HR12" s="164"/>
      <c r="HS12" s="164"/>
      <c r="HT12" s="164"/>
      <c r="HU12" s="164"/>
      <c r="HV12" s="164"/>
      <c r="HW12" s="164"/>
      <c r="HX12" s="164"/>
      <c r="HY12" s="164"/>
      <c r="HZ12" s="164"/>
      <c r="IA12" s="164"/>
      <c r="IB12" s="164"/>
      <c r="IC12" s="164"/>
      <c r="ID12" s="164"/>
      <c r="IE12" s="164"/>
      <c r="IF12" s="164"/>
      <c r="IG12" s="164"/>
      <c r="IH12" s="164"/>
      <c r="II12" s="164"/>
      <c r="IJ12" s="164"/>
      <c r="IK12" s="164"/>
      <c r="IL12" s="164"/>
      <c r="IM12" s="164"/>
      <c r="IN12" s="164"/>
      <c r="IO12" s="164"/>
      <c r="IP12" s="164"/>
      <c r="IQ12" s="164"/>
      <c r="IR12" s="164"/>
      <c r="IS12" s="164"/>
      <c r="IT12" s="164"/>
      <c r="IU12" s="164"/>
      <c r="IV12" s="164"/>
    </row>
    <row r="13" s="153" customFormat="1" ht="30" customHeight="1" spans="1:256">
      <c r="A13" s="165" t="s">
        <v>651</v>
      </c>
      <c r="B13" s="166"/>
      <c r="C13" s="166"/>
      <c r="D13" s="166"/>
      <c r="E13" s="167"/>
      <c r="F13" s="167"/>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164"/>
      <c r="CP13" s="164"/>
      <c r="CQ13" s="164"/>
      <c r="CR13" s="164"/>
      <c r="CS13" s="164"/>
      <c r="CT13" s="164"/>
      <c r="CU13" s="164"/>
      <c r="CV13" s="164"/>
      <c r="CW13" s="164"/>
      <c r="CX13" s="164"/>
      <c r="CY13" s="164"/>
      <c r="CZ13" s="164"/>
      <c r="DA13" s="164"/>
      <c r="DB13" s="164"/>
      <c r="DC13" s="164"/>
      <c r="DD13" s="164"/>
      <c r="DE13" s="164"/>
      <c r="DF13" s="164"/>
      <c r="DG13" s="164"/>
      <c r="DH13" s="164"/>
      <c r="DI13" s="164"/>
      <c r="DJ13" s="164"/>
      <c r="DK13" s="164"/>
      <c r="DL13" s="164"/>
      <c r="DM13" s="164"/>
      <c r="DN13" s="164"/>
      <c r="DO13" s="164"/>
      <c r="DP13" s="164"/>
      <c r="DQ13" s="164"/>
      <c r="DR13" s="164"/>
      <c r="DS13" s="164"/>
      <c r="DT13" s="164"/>
      <c r="DU13" s="164"/>
      <c r="DV13" s="164"/>
      <c r="DW13" s="164"/>
      <c r="DX13" s="164"/>
      <c r="DY13" s="164"/>
      <c r="DZ13" s="164"/>
      <c r="EA13" s="164"/>
      <c r="EB13" s="164"/>
      <c r="EC13" s="164"/>
      <c r="ED13" s="164"/>
      <c r="EE13" s="164"/>
      <c r="EF13" s="164"/>
      <c r="EG13" s="164"/>
      <c r="EH13" s="164"/>
      <c r="EI13" s="164"/>
      <c r="EJ13" s="164"/>
      <c r="EK13" s="164"/>
      <c r="EL13" s="164"/>
      <c r="EM13" s="164"/>
      <c r="EN13" s="164"/>
      <c r="EO13" s="164"/>
      <c r="EP13" s="164"/>
      <c r="EQ13" s="164"/>
      <c r="ER13" s="164"/>
      <c r="ES13" s="164"/>
      <c r="ET13" s="164"/>
      <c r="EU13" s="164"/>
      <c r="EV13" s="164"/>
      <c r="EW13" s="164"/>
      <c r="EX13" s="164"/>
      <c r="EY13" s="164"/>
      <c r="EZ13" s="164"/>
      <c r="FA13" s="164"/>
      <c r="FB13" s="164"/>
      <c r="FC13" s="164"/>
      <c r="FD13" s="164"/>
      <c r="FE13" s="164"/>
      <c r="FF13" s="164"/>
      <c r="FG13" s="164"/>
      <c r="FH13" s="164"/>
      <c r="FI13" s="164"/>
      <c r="FJ13" s="164"/>
      <c r="FK13" s="164"/>
      <c r="FL13" s="164"/>
      <c r="FM13" s="164"/>
      <c r="FN13" s="164"/>
      <c r="FO13" s="164"/>
      <c r="FP13" s="164"/>
      <c r="FQ13" s="164"/>
      <c r="FR13" s="164"/>
      <c r="FS13" s="164"/>
      <c r="FT13" s="164"/>
      <c r="FU13" s="164"/>
      <c r="FV13" s="164"/>
      <c r="FW13" s="164"/>
      <c r="FX13" s="164"/>
      <c r="FY13" s="164"/>
      <c r="FZ13" s="164"/>
      <c r="GA13" s="164"/>
      <c r="GB13" s="164"/>
      <c r="GC13" s="164"/>
      <c r="GD13" s="164"/>
      <c r="GE13" s="164"/>
      <c r="GF13" s="164"/>
      <c r="GG13" s="164"/>
      <c r="GH13" s="164"/>
      <c r="GI13" s="164"/>
      <c r="GJ13" s="164"/>
      <c r="GK13" s="164"/>
      <c r="GL13" s="164"/>
      <c r="GM13" s="164"/>
      <c r="GN13" s="164"/>
      <c r="GO13" s="164"/>
      <c r="GP13" s="164"/>
      <c r="GQ13" s="164"/>
      <c r="GR13" s="164"/>
      <c r="GS13" s="164"/>
      <c r="GT13" s="164"/>
      <c r="GU13" s="164"/>
      <c r="GV13" s="164"/>
      <c r="GW13" s="164"/>
      <c r="GX13" s="164"/>
      <c r="GY13" s="164"/>
      <c r="GZ13" s="164"/>
      <c r="HA13" s="164"/>
      <c r="HB13" s="164"/>
      <c r="HC13" s="164"/>
      <c r="HD13" s="164"/>
      <c r="HE13" s="164"/>
      <c r="HF13" s="164"/>
      <c r="HG13" s="164"/>
      <c r="HH13" s="164"/>
      <c r="HI13" s="164"/>
      <c r="HJ13" s="164"/>
      <c r="HK13" s="164"/>
      <c r="HL13" s="164"/>
      <c r="HM13" s="164"/>
      <c r="HN13" s="164"/>
      <c r="HO13" s="164"/>
      <c r="HP13" s="164"/>
      <c r="HQ13" s="164"/>
      <c r="HR13" s="164"/>
      <c r="HS13" s="164"/>
      <c r="HT13" s="164"/>
      <c r="HU13" s="164"/>
      <c r="HV13" s="164"/>
      <c r="HW13" s="164"/>
      <c r="HX13" s="164"/>
      <c r="HY13" s="164"/>
      <c r="HZ13" s="164"/>
      <c r="IA13" s="164"/>
      <c r="IB13" s="164"/>
      <c r="IC13" s="164"/>
      <c r="ID13" s="164"/>
      <c r="IE13" s="164"/>
      <c r="IF13" s="164"/>
      <c r="IG13" s="164"/>
      <c r="IH13" s="164"/>
      <c r="II13" s="164"/>
      <c r="IJ13" s="164"/>
      <c r="IK13" s="164"/>
      <c r="IL13" s="164"/>
      <c r="IM13" s="164"/>
      <c r="IN13" s="164"/>
      <c r="IO13" s="164"/>
      <c r="IP13" s="164"/>
      <c r="IQ13" s="164"/>
      <c r="IR13" s="164"/>
      <c r="IS13" s="164"/>
      <c r="IT13" s="164"/>
      <c r="IU13" s="164"/>
      <c r="IV13" s="164"/>
    </row>
    <row r="14" s="153" customFormat="1" ht="30" customHeight="1" spans="1:256">
      <c r="A14" s="168" t="s">
        <v>652</v>
      </c>
      <c r="B14" s="166"/>
      <c r="C14" s="166"/>
      <c r="D14" s="166"/>
      <c r="E14" s="167"/>
      <c r="F14" s="167"/>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164"/>
      <c r="BW14" s="164"/>
      <c r="BX14" s="164"/>
      <c r="BY14" s="164"/>
      <c r="BZ14" s="164"/>
      <c r="CA14" s="164"/>
      <c r="CB14" s="164"/>
      <c r="CC14" s="164"/>
      <c r="CD14" s="164"/>
      <c r="CE14" s="164"/>
      <c r="CF14" s="164"/>
      <c r="CG14" s="164"/>
      <c r="CH14" s="164"/>
      <c r="CI14" s="164"/>
      <c r="CJ14" s="164"/>
      <c r="CK14" s="164"/>
      <c r="CL14" s="164"/>
      <c r="CM14" s="164"/>
      <c r="CN14" s="164"/>
      <c r="CO14" s="164"/>
      <c r="CP14" s="164"/>
      <c r="CQ14" s="164"/>
      <c r="CR14" s="164"/>
      <c r="CS14" s="164"/>
      <c r="CT14" s="164"/>
      <c r="CU14" s="164"/>
      <c r="CV14" s="164"/>
      <c r="CW14" s="164"/>
      <c r="CX14" s="164"/>
      <c r="CY14" s="164"/>
      <c r="CZ14" s="164"/>
      <c r="DA14" s="164"/>
      <c r="DB14" s="164"/>
      <c r="DC14" s="164"/>
      <c r="DD14" s="164"/>
      <c r="DE14" s="164"/>
      <c r="DF14" s="164"/>
      <c r="DG14" s="164"/>
      <c r="DH14" s="164"/>
      <c r="DI14" s="164"/>
      <c r="DJ14" s="164"/>
      <c r="DK14" s="164"/>
      <c r="DL14" s="164"/>
      <c r="DM14" s="164"/>
      <c r="DN14" s="164"/>
      <c r="DO14" s="164"/>
      <c r="DP14" s="164"/>
      <c r="DQ14" s="164"/>
      <c r="DR14" s="164"/>
      <c r="DS14" s="164"/>
      <c r="DT14" s="164"/>
      <c r="DU14" s="164"/>
      <c r="DV14" s="164"/>
      <c r="DW14" s="164"/>
      <c r="DX14" s="164"/>
      <c r="DY14" s="164"/>
      <c r="DZ14" s="164"/>
      <c r="EA14" s="164"/>
      <c r="EB14" s="164"/>
      <c r="EC14" s="164"/>
      <c r="ED14" s="164"/>
      <c r="EE14" s="164"/>
      <c r="EF14" s="164"/>
      <c r="EG14" s="164"/>
      <c r="EH14" s="164"/>
      <c r="EI14" s="164"/>
      <c r="EJ14" s="164"/>
      <c r="EK14" s="164"/>
      <c r="EL14" s="164"/>
      <c r="EM14" s="164"/>
      <c r="EN14" s="164"/>
      <c r="EO14" s="164"/>
      <c r="EP14" s="164"/>
      <c r="EQ14" s="164"/>
      <c r="ER14" s="164"/>
      <c r="ES14" s="164"/>
      <c r="ET14" s="164"/>
      <c r="EU14" s="164"/>
      <c r="EV14" s="164"/>
      <c r="EW14" s="164"/>
      <c r="EX14" s="164"/>
      <c r="EY14" s="164"/>
      <c r="EZ14" s="164"/>
      <c r="FA14" s="164"/>
      <c r="FB14" s="164"/>
      <c r="FC14" s="164"/>
      <c r="FD14" s="164"/>
      <c r="FE14" s="164"/>
      <c r="FF14" s="164"/>
      <c r="FG14" s="164"/>
      <c r="FH14" s="164"/>
      <c r="FI14" s="164"/>
      <c r="FJ14" s="164"/>
      <c r="FK14" s="164"/>
      <c r="FL14" s="164"/>
      <c r="FM14" s="164"/>
      <c r="FN14" s="164"/>
      <c r="FO14" s="164"/>
      <c r="FP14" s="164"/>
      <c r="FQ14" s="164"/>
      <c r="FR14" s="164"/>
      <c r="FS14" s="164"/>
      <c r="FT14" s="164"/>
      <c r="FU14" s="164"/>
      <c r="FV14" s="164"/>
      <c r="FW14" s="164"/>
      <c r="FX14" s="164"/>
      <c r="FY14" s="164"/>
      <c r="FZ14" s="164"/>
      <c r="GA14" s="164"/>
      <c r="GB14" s="164"/>
      <c r="GC14" s="164"/>
      <c r="GD14" s="164"/>
      <c r="GE14" s="164"/>
      <c r="GF14" s="164"/>
      <c r="GG14" s="164"/>
      <c r="GH14" s="164"/>
      <c r="GI14" s="164"/>
      <c r="GJ14" s="164"/>
      <c r="GK14" s="164"/>
      <c r="GL14" s="164"/>
      <c r="GM14" s="164"/>
      <c r="GN14" s="164"/>
      <c r="GO14" s="164"/>
      <c r="GP14" s="164"/>
      <c r="GQ14" s="164"/>
      <c r="GR14" s="164"/>
      <c r="GS14" s="164"/>
      <c r="GT14" s="164"/>
      <c r="GU14" s="164"/>
      <c r="GV14" s="164"/>
      <c r="GW14" s="164"/>
      <c r="GX14" s="164"/>
      <c r="GY14" s="164"/>
      <c r="GZ14" s="164"/>
      <c r="HA14" s="164"/>
      <c r="HB14" s="164"/>
      <c r="HC14" s="164"/>
      <c r="HD14" s="164"/>
      <c r="HE14" s="164"/>
      <c r="HF14" s="164"/>
      <c r="HG14" s="164"/>
      <c r="HH14" s="164"/>
      <c r="HI14" s="164"/>
      <c r="HJ14" s="164"/>
      <c r="HK14" s="164"/>
      <c r="HL14" s="164"/>
      <c r="HM14" s="164"/>
      <c r="HN14" s="164"/>
      <c r="HO14" s="164"/>
      <c r="HP14" s="164"/>
      <c r="HQ14" s="164"/>
      <c r="HR14" s="164"/>
      <c r="HS14" s="164"/>
      <c r="HT14" s="164"/>
      <c r="HU14" s="164"/>
      <c r="HV14" s="164"/>
      <c r="HW14" s="164"/>
      <c r="HX14" s="164"/>
      <c r="HY14" s="164"/>
      <c r="HZ14" s="164"/>
      <c r="IA14" s="164"/>
      <c r="IB14" s="164"/>
      <c r="IC14" s="164"/>
      <c r="ID14" s="164"/>
      <c r="IE14" s="164"/>
      <c r="IF14" s="164"/>
      <c r="IG14" s="164"/>
      <c r="IH14" s="164"/>
      <c r="II14" s="164"/>
      <c r="IJ14" s="164"/>
      <c r="IK14" s="164"/>
      <c r="IL14" s="164"/>
      <c r="IM14" s="164"/>
      <c r="IN14" s="164"/>
      <c r="IO14" s="164"/>
      <c r="IP14" s="164"/>
      <c r="IQ14" s="164"/>
      <c r="IR14" s="164"/>
      <c r="IS14" s="164"/>
      <c r="IT14" s="164"/>
      <c r="IU14" s="164"/>
      <c r="IV14" s="164"/>
    </row>
    <row r="15" s="153" customFormat="1" ht="30" customHeight="1" spans="1:256">
      <c r="A15" s="168" t="s">
        <v>653</v>
      </c>
      <c r="B15" s="166"/>
      <c r="C15" s="166"/>
      <c r="D15" s="166"/>
      <c r="E15" s="167"/>
      <c r="F15" s="167"/>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CC15" s="164"/>
      <c r="CD15" s="164"/>
      <c r="CE15" s="164"/>
      <c r="CF15" s="164"/>
      <c r="CG15" s="164"/>
      <c r="CH15" s="164"/>
      <c r="CI15" s="164"/>
      <c r="CJ15" s="164"/>
      <c r="CK15" s="164"/>
      <c r="CL15" s="164"/>
      <c r="CM15" s="164"/>
      <c r="CN15" s="164"/>
      <c r="CO15" s="164"/>
      <c r="CP15" s="164"/>
      <c r="CQ15" s="164"/>
      <c r="CR15" s="164"/>
      <c r="CS15" s="164"/>
      <c r="CT15" s="164"/>
      <c r="CU15" s="164"/>
      <c r="CV15" s="164"/>
      <c r="CW15" s="164"/>
      <c r="CX15" s="164"/>
      <c r="CY15" s="164"/>
      <c r="CZ15" s="164"/>
      <c r="DA15" s="164"/>
      <c r="DB15" s="164"/>
      <c r="DC15" s="164"/>
      <c r="DD15" s="164"/>
      <c r="DE15" s="164"/>
      <c r="DF15" s="164"/>
      <c r="DG15" s="164"/>
      <c r="DH15" s="164"/>
      <c r="DI15" s="164"/>
      <c r="DJ15" s="164"/>
      <c r="DK15" s="164"/>
      <c r="DL15" s="164"/>
      <c r="DM15" s="164"/>
      <c r="DN15" s="164"/>
      <c r="DO15" s="164"/>
      <c r="DP15" s="164"/>
      <c r="DQ15" s="164"/>
      <c r="DR15" s="164"/>
      <c r="DS15" s="164"/>
      <c r="DT15" s="164"/>
      <c r="DU15" s="164"/>
      <c r="DV15" s="164"/>
      <c r="DW15" s="164"/>
      <c r="DX15" s="164"/>
      <c r="DY15" s="164"/>
      <c r="DZ15" s="164"/>
      <c r="EA15" s="164"/>
      <c r="EB15" s="164"/>
      <c r="EC15" s="164"/>
      <c r="ED15" s="164"/>
      <c r="EE15" s="164"/>
      <c r="EF15" s="164"/>
      <c r="EG15" s="164"/>
      <c r="EH15" s="164"/>
      <c r="EI15" s="164"/>
      <c r="EJ15" s="164"/>
      <c r="EK15" s="164"/>
      <c r="EL15" s="164"/>
      <c r="EM15" s="164"/>
      <c r="EN15" s="164"/>
      <c r="EO15" s="164"/>
      <c r="EP15" s="164"/>
      <c r="EQ15" s="164"/>
      <c r="ER15" s="164"/>
      <c r="ES15" s="164"/>
      <c r="ET15" s="164"/>
      <c r="EU15" s="164"/>
      <c r="EV15" s="164"/>
      <c r="EW15" s="164"/>
      <c r="EX15" s="164"/>
      <c r="EY15" s="164"/>
      <c r="EZ15" s="164"/>
      <c r="FA15" s="164"/>
      <c r="FB15" s="164"/>
      <c r="FC15" s="164"/>
      <c r="FD15" s="164"/>
      <c r="FE15" s="164"/>
      <c r="FF15" s="164"/>
      <c r="FG15" s="164"/>
      <c r="FH15" s="164"/>
      <c r="FI15" s="164"/>
      <c r="FJ15" s="164"/>
      <c r="FK15" s="164"/>
      <c r="FL15" s="164"/>
      <c r="FM15" s="164"/>
      <c r="FN15" s="164"/>
      <c r="FO15" s="164"/>
      <c r="FP15" s="164"/>
      <c r="FQ15" s="164"/>
      <c r="FR15" s="164"/>
      <c r="FS15" s="164"/>
      <c r="FT15" s="164"/>
      <c r="FU15" s="164"/>
      <c r="FV15" s="164"/>
      <c r="FW15" s="164"/>
      <c r="FX15" s="164"/>
      <c r="FY15" s="164"/>
      <c r="FZ15" s="164"/>
      <c r="GA15" s="164"/>
      <c r="GB15" s="164"/>
      <c r="GC15" s="164"/>
      <c r="GD15" s="164"/>
      <c r="GE15" s="164"/>
      <c r="GF15" s="164"/>
      <c r="GG15" s="164"/>
      <c r="GH15" s="164"/>
      <c r="GI15" s="164"/>
      <c r="GJ15" s="164"/>
      <c r="GK15" s="164"/>
      <c r="GL15" s="164"/>
      <c r="GM15" s="164"/>
      <c r="GN15" s="164"/>
      <c r="GO15" s="164"/>
      <c r="GP15" s="164"/>
      <c r="GQ15" s="164"/>
      <c r="GR15" s="164"/>
      <c r="GS15" s="164"/>
      <c r="GT15" s="164"/>
      <c r="GU15" s="164"/>
      <c r="GV15" s="164"/>
      <c r="GW15" s="164"/>
      <c r="GX15" s="164"/>
      <c r="GY15" s="164"/>
      <c r="GZ15" s="164"/>
      <c r="HA15" s="164"/>
      <c r="HB15" s="164"/>
      <c r="HC15" s="164"/>
      <c r="HD15" s="164"/>
      <c r="HE15" s="164"/>
      <c r="HF15" s="164"/>
      <c r="HG15" s="164"/>
      <c r="HH15" s="164"/>
      <c r="HI15" s="164"/>
      <c r="HJ15" s="164"/>
      <c r="HK15" s="164"/>
      <c r="HL15" s="164"/>
      <c r="HM15" s="164"/>
      <c r="HN15" s="164"/>
      <c r="HO15" s="164"/>
      <c r="HP15" s="164"/>
      <c r="HQ15" s="164"/>
      <c r="HR15" s="164"/>
      <c r="HS15" s="164"/>
      <c r="HT15" s="164"/>
      <c r="HU15" s="164"/>
      <c r="HV15" s="164"/>
      <c r="HW15" s="164"/>
      <c r="HX15" s="164"/>
      <c r="HY15" s="164"/>
      <c r="HZ15" s="164"/>
      <c r="IA15" s="164"/>
      <c r="IB15" s="164"/>
      <c r="IC15" s="164"/>
      <c r="ID15" s="164"/>
      <c r="IE15" s="164"/>
      <c r="IF15" s="164"/>
      <c r="IG15" s="164"/>
      <c r="IH15" s="164"/>
      <c r="II15" s="164"/>
      <c r="IJ15" s="164"/>
      <c r="IK15" s="164"/>
      <c r="IL15" s="164"/>
      <c r="IM15" s="164"/>
      <c r="IN15" s="164"/>
      <c r="IO15" s="164"/>
      <c r="IP15" s="164"/>
      <c r="IQ15" s="164"/>
      <c r="IR15" s="164"/>
      <c r="IS15" s="164"/>
      <c r="IT15" s="164"/>
      <c r="IU15" s="164"/>
      <c r="IV15" s="164"/>
    </row>
    <row r="16" s="153" customFormat="1" ht="30" customHeight="1" spans="1:256">
      <c r="A16" s="165" t="s">
        <v>654</v>
      </c>
      <c r="B16" s="166"/>
      <c r="C16" s="166"/>
      <c r="D16" s="166"/>
      <c r="E16" s="169"/>
      <c r="F16" s="169"/>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4"/>
      <c r="BV16" s="164"/>
      <c r="BW16" s="164"/>
      <c r="BX16" s="164"/>
      <c r="BY16" s="164"/>
      <c r="BZ16" s="164"/>
      <c r="CA16" s="164"/>
      <c r="CB16" s="164"/>
      <c r="CC16" s="164"/>
      <c r="CD16" s="164"/>
      <c r="CE16" s="164"/>
      <c r="CF16" s="164"/>
      <c r="CG16" s="164"/>
      <c r="CH16" s="164"/>
      <c r="CI16" s="164"/>
      <c r="CJ16" s="164"/>
      <c r="CK16" s="164"/>
      <c r="CL16" s="164"/>
      <c r="CM16" s="164"/>
      <c r="CN16" s="164"/>
      <c r="CO16" s="164"/>
      <c r="CP16" s="164"/>
      <c r="CQ16" s="164"/>
      <c r="CR16" s="164"/>
      <c r="CS16" s="164"/>
      <c r="CT16" s="164"/>
      <c r="CU16" s="164"/>
      <c r="CV16" s="164"/>
      <c r="CW16" s="164"/>
      <c r="CX16" s="164"/>
      <c r="CY16" s="164"/>
      <c r="CZ16" s="164"/>
      <c r="DA16" s="164"/>
      <c r="DB16" s="164"/>
      <c r="DC16" s="164"/>
      <c r="DD16" s="164"/>
      <c r="DE16" s="164"/>
      <c r="DF16" s="164"/>
      <c r="DG16" s="164"/>
      <c r="DH16" s="164"/>
      <c r="DI16" s="164"/>
      <c r="DJ16" s="164"/>
      <c r="DK16" s="164"/>
      <c r="DL16" s="164"/>
      <c r="DM16" s="164"/>
      <c r="DN16" s="164"/>
      <c r="DO16" s="164"/>
      <c r="DP16" s="164"/>
      <c r="DQ16" s="164"/>
      <c r="DR16" s="164"/>
      <c r="DS16" s="164"/>
      <c r="DT16" s="164"/>
      <c r="DU16" s="164"/>
      <c r="DV16" s="164"/>
      <c r="DW16" s="164"/>
      <c r="DX16" s="164"/>
      <c r="DY16" s="164"/>
      <c r="DZ16" s="164"/>
      <c r="EA16" s="164"/>
      <c r="EB16" s="164"/>
      <c r="EC16" s="164"/>
      <c r="ED16" s="164"/>
      <c r="EE16" s="164"/>
      <c r="EF16" s="164"/>
      <c r="EG16" s="164"/>
      <c r="EH16" s="164"/>
      <c r="EI16" s="164"/>
      <c r="EJ16" s="164"/>
      <c r="EK16" s="164"/>
      <c r="EL16" s="164"/>
      <c r="EM16" s="164"/>
      <c r="EN16" s="164"/>
      <c r="EO16" s="164"/>
      <c r="EP16" s="164"/>
      <c r="EQ16" s="164"/>
      <c r="ER16" s="164"/>
      <c r="ES16" s="164"/>
      <c r="ET16" s="164"/>
      <c r="EU16" s="164"/>
      <c r="EV16" s="164"/>
      <c r="EW16" s="164"/>
      <c r="EX16" s="164"/>
      <c r="EY16" s="164"/>
      <c r="EZ16" s="164"/>
      <c r="FA16" s="164"/>
      <c r="FB16" s="164"/>
      <c r="FC16" s="164"/>
      <c r="FD16" s="164"/>
      <c r="FE16" s="164"/>
      <c r="FF16" s="164"/>
      <c r="FG16" s="164"/>
      <c r="FH16" s="164"/>
      <c r="FI16" s="164"/>
      <c r="FJ16" s="164"/>
      <c r="FK16" s="164"/>
      <c r="FL16" s="164"/>
      <c r="FM16" s="164"/>
      <c r="FN16" s="164"/>
      <c r="FO16" s="164"/>
      <c r="FP16" s="164"/>
      <c r="FQ16" s="164"/>
      <c r="FR16" s="164"/>
      <c r="FS16" s="164"/>
      <c r="FT16" s="164"/>
      <c r="FU16" s="164"/>
      <c r="FV16" s="164"/>
      <c r="FW16" s="164"/>
      <c r="FX16" s="164"/>
      <c r="FY16" s="164"/>
      <c r="FZ16" s="164"/>
      <c r="GA16" s="164"/>
      <c r="GB16" s="164"/>
      <c r="GC16" s="164"/>
      <c r="GD16" s="164"/>
      <c r="GE16" s="164"/>
      <c r="GF16" s="164"/>
      <c r="GG16" s="164"/>
      <c r="GH16" s="164"/>
      <c r="GI16" s="164"/>
      <c r="GJ16" s="164"/>
      <c r="GK16" s="164"/>
      <c r="GL16" s="164"/>
      <c r="GM16" s="164"/>
      <c r="GN16" s="164"/>
      <c r="GO16" s="164"/>
      <c r="GP16" s="164"/>
      <c r="GQ16" s="164"/>
      <c r="GR16" s="164"/>
      <c r="GS16" s="164"/>
      <c r="GT16" s="164"/>
      <c r="GU16" s="164"/>
      <c r="GV16" s="164"/>
      <c r="GW16" s="164"/>
      <c r="GX16" s="164"/>
      <c r="GY16" s="164"/>
      <c r="GZ16" s="164"/>
      <c r="HA16" s="164"/>
      <c r="HB16" s="164"/>
      <c r="HC16" s="164"/>
      <c r="HD16" s="164"/>
      <c r="HE16" s="164"/>
      <c r="HF16" s="164"/>
      <c r="HG16" s="164"/>
      <c r="HH16" s="164"/>
      <c r="HI16" s="164"/>
      <c r="HJ16" s="164"/>
      <c r="HK16" s="164"/>
      <c r="HL16" s="164"/>
      <c r="HM16" s="164"/>
      <c r="HN16" s="164"/>
      <c r="HO16" s="164"/>
      <c r="HP16" s="164"/>
      <c r="HQ16" s="164"/>
      <c r="HR16" s="164"/>
      <c r="HS16" s="164"/>
      <c r="HT16" s="164"/>
      <c r="HU16" s="164"/>
      <c r="HV16" s="164"/>
      <c r="HW16" s="164"/>
      <c r="HX16" s="164"/>
      <c r="HY16" s="164"/>
      <c r="HZ16" s="164"/>
      <c r="IA16" s="164"/>
      <c r="IB16" s="164"/>
      <c r="IC16" s="164"/>
      <c r="ID16" s="164"/>
      <c r="IE16" s="164"/>
      <c r="IF16" s="164"/>
      <c r="IG16" s="164"/>
      <c r="IH16" s="164"/>
      <c r="II16" s="164"/>
      <c r="IJ16" s="164"/>
      <c r="IK16" s="164"/>
      <c r="IL16" s="164"/>
      <c r="IM16" s="164"/>
      <c r="IN16" s="164"/>
      <c r="IO16" s="164"/>
      <c r="IP16" s="164"/>
      <c r="IQ16" s="164"/>
      <c r="IR16" s="164"/>
      <c r="IS16" s="164"/>
      <c r="IT16" s="164"/>
      <c r="IU16" s="164"/>
      <c r="IV16" s="164"/>
    </row>
    <row r="17" s="154" customFormat="1" ht="30" customHeight="1" spans="1:256">
      <c r="A17" s="168" t="s">
        <v>655</v>
      </c>
      <c r="B17" s="166"/>
      <c r="C17" s="166">
        <v>125</v>
      </c>
      <c r="D17" s="166"/>
      <c r="E17" s="169"/>
      <c r="F17" s="169"/>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c r="DF17" s="170"/>
      <c r="DG17" s="170"/>
      <c r="DH17" s="170"/>
      <c r="DI17" s="170"/>
      <c r="DJ17" s="170"/>
      <c r="DK17" s="170"/>
      <c r="DL17" s="170"/>
      <c r="DM17" s="170"/>
      <c r="DN17" s="170"/>
      <c r="DO17" s="170"/>
      <c r="DP17" s="170"/>
      <c r="DQ17" s="170"/>
      <c r="DR17" s="170"/>
      <c r="DS17" s="170"/>
      <c r="DT17" s="170"/>
      <c r="DU17" s="170"/>
      <c r="DV17" s="170"/>
      <c r="DW17" s="170"/>
      <c r="DX17" s="170"/>
      <c r="DY17" s="170"/>
      <c r="DZ17" s="170"/>
      <c r="EA17" s="170"/>
      <c r="EB17" s="170"/>
      <c r="EC17" s="170"/>
      <c r="ED17" s="170"/>
      <c r="EE17" s="170"/>
      <c r="EF17" s="170"/>
      <c r="EG17" s="170"/>
      <c r="EH17" s="170"/>
      <c r="EI17" s="170"/>
      <c r="EJ17" s="170"/>
      <c r="EK17" s="170"/>
      <c r="EL17" s="170"/>
      <c r="EM17" s="170"/>
      <c r="EN17" s="170"/>
      <c r="EO17" s="170"/>
      <c r="EP17" s="170"/>
      <c r="EQ17" s="170"/>
      <c r="ER17" s="170"/>
      <c r="ES17" s="170"/>
      <c r="ET17" s="170"/>
      <c r="EU17" s="170"/>
      <c r="EV17" s="170"/>
      <c r="EW17" s="170"/>
      <c r="EX17" s="170"/>
      <c r="EY17" s="170"/>
      <c r="EZ17" s="170"/>
      <c r="FA17" s="170"/>
      <c r="FB17" s="170"/>
      <c r="FC17" s="170"/>
      <c r="FD17" s="170"/>
      <c r="FE17" s="170"/>
      <c r="FF17" s="170"/>
      <c r="FG17" s="170"/>
      <c r="FH17" s="170"/>
      <c r="FI17" s="170"/>
      <c r="FJ17" s="170"/>
      <c r="FK17" s="170"/>
      <c r="FL17" s="170"/>
      <c r="FM17" s="170"/>
      <c r="FN17" s="170"/>
      <c r="FO17" s="170"/>
      <c r="FP17" s="170"/>
      <c r="FQ17" s="170"/>
      <c r="FR17" s="170"/>
      <c r="FS17" s="170"/>
      <c r="FT17" s="170"/>
      <c r="FU17" s="170"/>
      <c r="FV17" s="170"/>
      <c r="FW17" s="170"/>
      <c r="FX17" s="170"/>
      <c r="FY17" s="170"/>
      <c r="FZ17" s="170"/>
      <c r="GA17" s="170"/>
      <c r="GB17" s="170"/>
      <c r="GC17" s="170"/>
      <c r="GD17" s="170"/>
      <c r="GE17" s="170"/>
      <c r="GF17" s="170"/>
      <c r="GG17" s="170"/>
      <c r="GH17" s="170"/>
      <c r="GI17" s="170"/>
      <c r="GJ17" s="170"/>
      <c r="GK17" s="170"/>
      <c r="GL17" s="170"/>
      <c r="GM17" s="170"/>
      <c r="GN17" s="170"/>
      <c r="GO17" s="170"/>
      <c r="GP17" s="170"/>
      <c r="GQ17" s="170"/>
      <c r="GR17" s="170"/>
      <c r="GS17" s="170"/>
      <c r="GT17" s="170"/>
      <c r="GU17" s="170"/>
      <c r="GV17" s="170"/>
      <c r="GW17" s="170"/>
      <c r="GX17" s="170"/>
      <c r="GY17" s="170"/>
      <c r="GZ17" s="170"/>
      <c r="HA17" s="170"/>
      <c r="HB17" s="170"/>
      <c r="HC17" s="170"/>
      <c r="HD17" s="170"/>
      <c r="HE17" s="170"/>
      <c r="HF17" s="170"/>
      <c r="HG17" s="170"/>
      <c r="HH17" s="170"/>
      <c r="HI17" s="170"/>
      <c r="HJ17" s="170"/>
      <c r="HK17" s="170"/>
      <c r="HL17" s="170"/>
      <c r="HM17" s="170"/>
      <c r="HN17" s="170"/>
      <c r="HO17" s="170"/>
      <c r="HP17" s="170"/>
      <c r="HQ17" s="170"/>
      <c r="HR17" s="170"/>
      <c r="HS17" s="170"/>
      <c r="HT17" s="170"/>
      <c r="HU17" s="170"/>
      <c r="HV17" s="170"/>
      <c r="HW17" s="170"/>
      <c r="HX17" s="170"/>
      <c r="HY17" s="170"/>
      <c r="HZ17" s="170"/>
      <c r="IA17" s="170"/>
      <c r="IB17" s="170"/>
      <c r="IC17" s="170"/>
      <c r="ID17" s="170"/>
      <c r="IE17" s="170"/>
      <c r="IF17" s="170"/>
      <c r="IG17" s="170"/>
      <c r="IH17" s="170"/>
      <c r="II17" s="170"/>
      <c r="IJ17" s="170"/>
      <c r="IK17" s="170"/>
      <c r="IL17" s="170"/>
      <c r="IM17" s="170"/>
      <c r="IN17" s="170"/>
      <c r="IO17" s="170"/>
      <c r="IP17" s="170"/>
      <c r="IQ17" s="170"/>
      <c r="IR17" s="170"/>
      <c r="IS17" s="170"/>
      <c r="IT17" s="170"/>
      <c r="IU17" s="170"/>
      <c r="IV17" s="170"/>
    </row>
    <row r="18" s="154" customFormat="1" ht="30" customHeight="1" spans="1:256">
      <c r="A18" s="171" t="s">
        <v>131</v>
      </c>
      <c r="B18" s="172">
        <f>B6+B10+B14+B15+B17</f>
        <v>0</v>
      </c>
      <c r="C18" s="172">
        <f>C6+C10+C14+C15+C17</f>
        <v>125</v>
      </c>
      <c r="D18" s="172">
        <f>D6+D10+D14+D15+D17</f>
        <v>0</v>
      </c>
      <c r="E18" s="169"/>
      <c r="F18" s="169"/>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c r="EP18" s="170"/>
      <c r="EQ18" s="170"/>
      <c r="ER18" s="170"/>
      <c r="ES18" s="170"/>
      <c r="ET18" s="170"/>
      <c r="EU18" s="170"/>
      <c r="EV18" s="170"/>
      <c r="EW18" s="170"/>
      <c r="EX18" s="170"/>
      <c r="EY18" s="170"/>
      <c r="EZ18" s="170"/>
      <c r="FA18" s="170"/>
      <c r="FB18" s="170"/>
      <c r="FC18" s="170"/>
      <c r="FD18" s="170"/>
      <c r="FE18" s="170"/>
      <c r="FF18" s="170"/>
      <c r="FG18" s="170"/>
      <c r="FH18" s="170"/>
      <c r="FI18" s="170"/>
      <c r="FJ18" s="170"/>
      <c r="FK18" s="170"/>
      <c r="FL18" s="170"/>
      <c r="FM18" s="170"/>
      <c r="FN18" s="170"/>
      <c r="FO18" s="170"/>
      <c r="FP18" s="170"/>
      <c r="FQ18" s="170"/>
      <c r="FR18" s="170"/>
      <c r="FS18" s="170"/>
      <c r="FT18" s="170"/>
      <c r="FU18" s="170"/>
      <c r="FV18" s="170"/>
      <c r="FW18" s="170"/>
      <c r="FX18" s="170"/>
      <c r="FY18" s="170"/>
      <c r="FZ18" s="170"/>
      <c r="GA18" s="170"/>
      <c r="GB18" s="170"/>
      <c r="GC18" s="170"/>
      <c r="GD18" s="170"/>
      <c r="GE18" s="170"/>
      <c r="GF18" s="170"/>
      <c r="GG18" s="170"/>
      <c r="GH18" s="170"/>
      <c r="GI18" s="170"/>
      <c r="GJ18" s="170"/>
      <c r="GK18" s="170"/>
      <c r="GL18" s="170"/>
      <c r="GM18" s="170"/>
      <c r="GN18" s="170"/>
      <c r="GO18" s="170"/>
      <c r="GP18" s="170"/>
      <c r="GQ18" s="170"/>
      <c r="GR18" s="170"/>
      <c r="GS18" s="170"/>
      <c r="GT18" s="170"/>
      <c r="GU18" s="170"/>
      <c r="GV18" s="170"/>
      <c r="GW18" s="170"/>
      <c r="GX18" s="170"/>
      <c r="GY18" s="170"/>
      <c r="GZ18" s="170"/>
      <c r="HA18" s="170"/>
      <c r="HB18" s="170"/>
      <c r="HC18" s="170"/>
      <c r="HD18" s="170"/>
      <c r="HE18" s="170"/>
      <c r="HF18" s="170"/>
      <c r="HG18" s="170"/>
      <c r="HH18" s="170"/>
      <c r="HI18" s="170"/>
      <c r="HJ18" s="170"/>
      <c r="HK18" s="170"/>
      <c r="HL18" s="170"/>
      <c r="HM18" s="170"/>
      <c r="HN18" s="170"/>
      <c r="HO18" s="170"/>
      <c r="HP18" s="170"/>
      <c r="HQ18" s="170"/>
      <c r="HR18" s="170"/>
      <c r="HS18" s="170"/>
      <c r="HT18" s="170"/>
      <c r="HU18" s="170"/>
      <c r="HV18" s="170"/>
      <c r="HW18" s="170"/>
      <c r="HX18" s="170"/>
      <c r="HY18" s="170"/>
      <c r="HZ18" s="170"/>
      <c r="IA18" s="170"/>
      <c r="IB18" s="170"/>
      <c r="IC18" s="170"/>
      <c r="ID18" s="170"/>
      <c r="IE18" s="170"/>
      <c r="IF18" s="170"/>
      <c r="IG18" s="170"/>
      <c r="IH18" s="170"/>
      <c r="II18" s="170"/>
      <c r="IJ18" s="170"/>
      <c r="IK18" s="170"/>
      <c r="IL18" s="170"/>
      <c r="IM18" s="170"/>
      <c r="IN18" s="170"/>
      <c r="IO18" s="170"/>
      <c r="IP18" s="170"/>
      <c r="IQ18" s="170"/>
      <c r="IR18" s="170"/>
      <c r="IS18" s="170"/>
      <c r="IT18" s="170"/>
      <c r="IU18" s="170"/>
      <c r="IV18" s="170"/>
    </row>
    <row r="19" s="153" customFormat="1" ht="30" customHeight="1" spans="1:256">
      <c r="A19" s="165" t="s">
        <v>656</v>
      </c>
      <c r="B19" s="166">
        <v>89</v>
      </c>
      <c r="C19" s="166"/>
      <c r="D19" s="166">
        <v>128</v>
      </c>
      <c r="E19" s="169"/>
      <c r="F19" s="169"/>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4"/>
      <c r="BP19" s="164"/>
      <c r="BQ19" s="164"/>
      <c r="BR19" s="164"/>
      <c r="BS19" s="164"/>
      <c r="BT19" s="164"/>
      <c r="BU19" s="164"/>
      <c r="BV19" s="164"/>
      <c r="BW19" s="164"/>
      <c r="BX19" s="164"/>
      <c r="BY19" s="164"/>
      <c r="BZ19" s="164"/>
      <c r="CA19" s="164"/>
      <c r="CB19" s="164"/>
      <c r="CC19" s="164"/>
      <c r="CD19" s="164"/>
      <c r="CE19" s="164"/>
      <c r="CF19" s="164"/>
      <c r="CG19" s="164"/>
      <c r="CH19" s="164"/>
      <c r="CI19" s="164"/>
      <c r="CJ19" s="164"/>
      <c r="CK19" s="164"/>
      <c r="CL19" s="164"/>
      <c r="CM19" s="164"/>
      <c r="CN19" s="164"/>
      <c r="CO19" s="164"/>
      <c r="CP19" s="164"/>
      <c r="CQ19" s="164"/>
      <c r="CR19" s="164"/>
      <c r="CS19" s="164"/>
      <c r="CT19" s="164"/>
      <c r="CU19" s="164"/>
      <c r="CV19" s="164"/>
      <c r="CW19" s="164"/>
      <c r="CX19" s="164"/>
      <c r="CY19" s="164"/>
      <c r="CZ19" s="164"/>
      <c r="DA19" s="164"/>
      <c r="DB19" s="164"/>
      <c r="DC19" s="164"/>
      <c r="DD19" s="164"/>
      <c r="DE19" s="164"/>
      <c r="DF19" s="164"/>
      <c r="DG19" s="164"/>
      <c r="DH19" s="164"/>
      <c r="DI19" s="164"/>
      <c r="DJ19" s="164"/>
      <c r="DK19" s="164"/>
      <c r="DL19" s="164"/>
      <c r="DM19" s="164"/>
      <c r="DN19" s="164"/>
      <c r="DO19" s="164"/>
      <c r="DP19" s="164"/>
      <c r="DQ19" s="164"/>
      <c r="DR19" s="164"/>
      <c r="DS19" s="164"/>
      <c r="DT19" s="164"/>
      <c r="DU19" s="164"/>
      <c r="DV19" s="164"/>
      <c r="DW19" s="164"/>
      <c r="DX19" s="164"/>
      <c r="DY19" s="164"/>
      <c r="DZ19" s="164"/>
      <c r="EA19" s="164"/>
      <c r="EB19" s="164"/>
      <c r="EC19" s="164"/>
      <c r="ED19" s="164"/>
      <c r="EE19" s="164"/>
      <c r="EF19" s="164"/>
      <c r="EG19" s="164"/>
      <c r="EH19" s="164"/>
      <c r="EI19" s="164"/>
      <c r="EJ19" s="164"/>
      <c r="EK19" s="164"/>
      <c r="EL19" s="164"/>
      <c r="EM19" s="164"/>
      <c r="EN19" s="164"/>
      <c r="EO19" s="164"/>
      <c r="EP19" s="164"/>
      <c r="EQ19" s="164"/>
      <c r="ER19" s="164"/>
      <c r="ES19" s="164"/>
      <c r="ET19" s="164"/>
      <c r="EU19" s="164"/>
      <c r="EV19" s="164"/>
      <c r="EW19" s="164"/>
      <c r="EX19" s="164"/>
      <c r="EY19" s="164"/>
      <c r="EZ19" s="164"/>
      <c r="FA19" s="164"/>
      <c r="FB19" s="164"/>
      <c r="FC19" s="164"/>
      <c r="FD19" s="164"/>
      <c r="FE19" s="164"/>
      <c r="FF19" s="164"/>
      <c r="FG19" s="164"/>
      <c r="FH19" s="164"/>
      <c r="FI19" s="164"/>
      <c r="FJ19" s="164"/>
      <c r="FK19" s="164"/>
      <c r="FL19" s="164"/>
      <c r="FM19" s="164"/>
      <c r="FN19" s="164"/>
      <c r="FO19" s="164"/>
      <c r="FP19" s="164"/>
      <c r="FQ19" s="164"/>
      <c r="FR19" s="164"/>
      <c r="FS19" s="164"/>
      <c r="FT19" s="164"/>
      <c r="FU19" s="164"/>
      <c r="FV19" s="164"/>
      <c r="FW19" s="164"/>
      <c r="FX19" s="164"/>
      <c r="FY19" s="164"/>
      <c r="FZ19" s="164"/>
      <c r="GA19" s="164"/>
      <c r="GB19" s="164"/>
      <c r="GC19" s="164"/>
      <c r="GD19" s="164"/>
      <c r="GE19" s="164"/>
      <c r="GF19" s="164"/>
      <c r="GG19" s="164"/>
      <c r="GH19" s="164"/>
      <c r="GI19" s="164"/>
      <c r="GJ19" s="164"/>
      <c r="GK19" s="164"/>
      <c r="GL19" s="164"/>
      <c r="GM19" s="164"/>
      <c r="GN19" s="164"/>
      <c r="GO19" s="164"/>
      <c r="GP19" s="164"/>
      <c r="GQ19" s="164"/>
      <c r="GR19" s="164"/>
      <c r="GS19" s="164"/>
      <c r="GT19" s="164"/>
      <c r="GU19" s="164"/>
      <c r="GV19" s="164"/>
      <c r="GW19" s="164"/>
      <c r="GX19" s="164"/>
      <c r="GY19" s="164"/>
      <c r="GZ19" s="164"/>
      <c r="HA19" s="164"/>
      <c r="HB19" s="164"/>
      <c r="HC19" s="164"/>
      <c r="HD19" s="164"/>
      <c r="HE19" s="164"/>
      <c r="HF19" s="164"/>
      <c r="HG19" s="164"/>
      <c r="HH19" s="164"/>
      <c r="HI19" s="164"/>
      <c r="HJ19" s="164"/>
      <c r="HK19" s="164"/>
      <c r="HL19" s="164"/>
      <c r="HM19" s="164"/>
      <c r="HN19" s="164"/>
      <c r="HO19" s="164"/>
      <c r="HP19" s="164"/>
      <c r="HQ19" s="164"/>
      <c r="HR19" s="164"/>
      <c r="HS19" s="164"/>
      <c r="HT19" s="164"/>
      <c r="HU19" s="164"/>
      <c r="HV19" s="164"/>
      <c r="HW19" s="164"/>
      <c r="HX19" s="164"/>
      <c r="HY19" s="164"/>
      <c r="HZ19" s="164"/>
      <c r="IA19" s="164"/>
      <c r="IB19" s="164"/>
      <c r="IC19" s="164"/>
      <c r="ID19" s="164"/>
      <c r="IE19" s="164"/>
      <c r="IF19" s="164"/>
      <c r="IG19" s="164"/>
      <c r="IH19" s="164"/>
      <c r="II19" s="164"/>
      <c r="IJ19" s="164"/>
      <c r="IK19" s="164"/>
      <c r="IL19" s="164"/>
      <c r="IM19" s="164"/>
      <c r="IN19" s="164"/>
      <c r="IO19" s="164"/>
      <c r="IP19" s="164"/>
      <c r="IQ19" s="164"/>
      <c r="IR19" s="164"/>
      <c r="IS19" s="164"/>
      <c r="IT19" s="164"/>
      <c r="IU19" s="164"/>
      <c r="IV19" s="164"/>
    </row>
    <row r="20" s="153" customFormat="1" ht="30" customHeight="1" spans="1:256">
      <c r="A20" s="165" t="s">
        <v>657</v>
      </c>
      <c r="B20" s="173"/>
      <c r="C20" s="173"/>
      <c r="D20" s="173">
        <v>6</v>
      </c>
      <c r="E20" s="169"/>
      <c r="F20" s="169"/>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c r="BH20" s="164"/>
      <c r="BI20" s="164"/>
      <c r="BJ20" s="164"/>
      <c r="BK20" s="164"/>
      <c r="BL20" s="164"/>
      <c r="BM20" s="164"/>
      <c r="BN20" s="164"/>
      <c r="BO20" s="164"/>
      <c r="BP20" s="164"/>
      <c r="BQ20" s="164"/>
      <c r="BR20" s="164"/>
      <c r="BS20" s="164"/>
      <c r="BT20" s="164"/>
      <c r="BU20" s="164"/>
      <c r="BV20" s="164"/>
      <c r="BW20" s="164"/>
      <c r="BX20" s="164"/>
      <c r="BY20" s="164"/>
      <c r="BZ20" s="164"/>
      <c r="CA20" s="164"/>
      <c r="CB20" s="164"/>
      <c r="CC20" s="164"/>
      <c r="CD20" s="164"/>
      <c r="CE20" s="164"/>
      <c r="CF20" s="164"/>
      <c r="CG20" s="164"/>
      <c r="CH20" s="164"/>
      <c r="CI20" s="164"/>
      <c r="CJ20" s="164"/>
      <c r="CK20" s="164"/>
      <c r="CL20" s="164"/>
      <c r="CM20" s="164"/>
      <c r="CN20" s="164"/>
      <c r="CO20" s="164"/>
      <c r="CP20" s="164"/>
      <c r="CQ20" s="164"/>
      <c r="CR20" s="164"/>
      <c r="CS20" s="164"/>
      <c r="CT20" s="164"/>
      <c r="CU20" s="164"/>
      <c r="CV20" s="164"/>
      <c r="CW20" s="164"/>
      <c r="CX20" s="164"/>
      <c r="CY20" s="164"/>
      <c r="CZ20" s="164"/>
      <c r="DA20" s="164"/>
      <c r="DB20" s="164"/>
      <c r="DC20" s="164"/>
      <c r="DD20" s="164"/>
      <c r="DE20" s="164"/>
      <c r="DF20" s="164"/>
      <c r="DG20" s="164"/>
      <c r="DH20" s="164"/>
      <c r="DI20" s="164"/>
      <c r="DJ20" s="164"/>
      <c r="DK20" s="164"/>
      <c r="DL20" s="164"/>
      <c r="DM20" s="164"/>
      <c r="DN20" s="164"/>
      <c r="DO20" s="164"/>
      <c r="DP20" s="164"/>
      <c r="DQ20" s="164"/>
      <c r="DR20" s="164"/>
      <c r="DS20" s="164"/>
      <c r="DT20" s="164"/>
      <c r="DU20" s="164"/>
      <c r="DV20" s="164"/>
      <c r="DW20" s="164"/>
      <c r="DX20" s="164"/>
      <c r="DY20" s="164"/>
      <c r="DZ20" s="164"/>
      <c r="EA20" s="164"/>
      <c r="EB20" s="164"/>
      <c r="EC20" s="164"/>
      <c r="ED20" s="164"/>
      <c r="EE20" s="164"/>
      <c r="EF20" s="164"/>
      <c r="EG20" s="164"/>
      <c r="EH20" s="164"/>
      <c r="EI20" s="164"/>
      <c r="EJ20" s="164"/>
      <c r="EK20" s="164"/>
      <c r="EL20" s="164"/>
      <c r="EM20" s="164"/>
      <c r="EN20" s="164"/>
      <c r="EO20" s="164"/>
      <c r="EP20" s="164"/>
      <c r="EQ20" s="164"/>
      <c r="ER20" s="164"/>
      <c r="ES20" s="164"/>
      <c r="ET20" s="164"/>
      <c r="EU20" s="164"/>
      <c r="EV20" s="164"/>
      <c r="EW20" s="164"/>
      <c r="EX20" s="164"/>
      <c r="EY20" s="164"/>
      <c r="EZ20" s="164"/>
      <c r="FA20" s="164"/>
      <c r="FB20" s="164"/>
      <c r="FC20" s="164"/>
      <c r="FD20" s="164"/>
      <c r="FE20" s="164"/>
      <c r="FF20" s="164"/>
      <c r="FG20" s="164"/>
      <c r="FH20" s="164"/>
      <c r="FI20" s="164"/>
      <c r="FJ20" s="164"/>
      <c r="FK20" s="164"/>
      <c r="FL20" s="164"/>
      <c r="FM20" s="164"/>
      <c r="FN20" s="164"/>
      <c r="FO20" s="164"/>
      <c r="FP20" s="164"/>
      <c r="FQ20" s="164"/>
      <c r="FR20" s="164"/>
      <c r="FS20" s="164"/>
      <c r="FT20" s="164"/>
      <c r="FU20" s="164"/>
      <c r="FV20" s="164"/>
      <c r="FW20" s="164"/>
      <c r="FX20" s="164"/>
      <c r="FY20" s="164"/>
      <c r="FZ20" s="164"/>
      <c r="GA20" s="164"/>
      <c r="GB20" s="164"/>
      <c r="GC20" s="164"/>
      <c r="GD20" s="164"/>
      <c r="GE20" s="164"/>
      <c r="GF20" s="164"/>
      <c r="GG20" s="164"/>
      <c r="GH20" s="164"/>
      <c r="GI20" s="164"/>
      <c r="GJ20" s="164"/>
      <c r="GK20" s="164"/>
      <c r="GL20" s="164"/>
      <c r="GM20" s="164"/>
      <c r="GN20" s="164"/>
      <c r="GO20" s="164"/>
      <c r="GP20" s="164"/>
      <c r="GQ20" s="164"/>
      <c r="GR20" s="164"/>
      <c r="GS20" s="164"/>
      <c r="GT20" s="164"/>
      <c r="GU20" s="164"/>
      <c r="GV20" s="164"/>
      <c r="GW20" s="164"/>
      <c r="GX20" s="164"/>
      <c r="GY20" s="164"/>
      <c r="GZ20" s="164"/>
      <c r="HA20" s="164"/>
      <c r="HB20" s="164"/>
      <c r="HC20" s="164"/>
      <c r="HD20" s="164"/>
      <c r="HE20" s="164"/>
      <c r="HF20" s="164"/>
      <c r="HG20" s="164"/>
      <c r="HH20" s="164"/>
      <c r="HI20" s="164"/>
      <c r="HJ20" s="164"/>
      <c r="HK20" s="164"/>
      <c r="HL20" s="164"/>
      <c r="HM20" s="164"/>
      <c r="HN20" s="164"/>
      <c r="HO20" s="164"/>
      <c r="HP20" s="164"/>
      <c r="HQ20" s="164"/>
      <c r="HR20" s="164"/>
      <c r="HS20" s="164"/>
      <c r="HT20" s="164"/>
      <c r="HU20" s="164"/>
      <c r="HV20" s="164"/>
      <c r="HW20" s="164"/>
      <c r="HX20" s="164"/>
      <c r="HY20" s="164"/>
      <c r="HZ20" s="164"/>
      <c r="IA20" s="164"/>
      <c r="IB20" s="164"/>
      <c r="IC20" s="164"/>
      <c r="ID20" s="164"/>
      <c r="IE20" s="164"/>
      <c r="IF20" s="164"/>
      <c r="IG20" s="164"/>
      <c r="IH20" s="164"/>
      <c r="II20" s="164"/>
      <c r="IJ20" s="164"/>
      <c r="IK20" s="164"/>
      <c r="IL20" s="164"/>
      <c r="IM20" s="164"/>
      <c r="IN20" s="164"/>
      <c r="IO20" s="164"/>
      <c r="IP20" s="164"/>
      <c r="IQ20" s="164"/>
      <c r="IR20" s="164"/>
      <c r="IS20" s="164"/>
      <c r="IT20" s="164"/>
      <c r="IU20" s="164"/>
      <c r="IV20" s="164"/>
    </row>
    <row r="21" s="154" customFormat="1" ht="30" customHeight="1" spans="1:256">
      <c r="A21" s="174" t="s">
        <v>584</v>
      </c>
      <c r="B21" s="175">
        <f>SUM(B18:B20)</f>
        <v>89</v>
      </c>
      <c r="C21" s="175">
        <f>SUM(C18:C20)</f>
        <v>125</v>
      </c>
      <c r="D21" s="175">
        <f>SUM(D18:D20)</f>
        <v>134</v>
      </c>
      <c r="E21" s="176">
        <f>D21/C21</f>
        <v>1.072</v>
      </c>
      <c r="F21" s="176">
        <f>D21/B21-1</f>
        <v>0.50561797752809</v>
      </c>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c r="DC21" s="170"/>
      <c r="DD21" s="170"/>
      <c r="DE21" s="170"/>
      <c r="DF21" s="170"/>
      <c r="DG21" s="170"/>
      <c r="DH21" s="170"/>
      <c r="DI21" s="170"/>
      <c r="DJ21" s="170"/>
      <c r="DK21" s="170"/>
      <c r="DL21" s="170"/>
      <c r="DM21" s="170"/>
      <c r="DN21" s="170"/>
      <c r="DO21" s="170"/>
      <c r="DP21" s="170"/>
      <c r="DQ21" s="170"/>
      <c r="DR21" s="170"/>
      <c r="DS21" s="170"/>
      <c r="DT21" s="170"/>
      <c r="DU21" s="170"/>
      <c r="DV21" s="170"/>
      <c r="DW21" s="170"/>
      <c r="DX21" s="170"/>
      <c r="DY21" s="170"/>
      <c r="DZ21" s="170"/>
      <c r="EA21" s="170"/>
      <c r="EB21" s="170"/>
      <c r="EC21" s="170"/>
      <c r="ED21" s="170"/>
      <c r="EE21" s="170"/>
      <c r="EF21" s="170"/>
      <c r="EG21" s="170"/>
      <c r="EH21" s="170"/>
      <c r="EI21" s="170"/>
      <c r="EJ21" s="170"/>
      <c r="EK21" s="170"/>
      <c r="EL21" s="170"/>
      <c r="EM21" s="170"/>
      <c r="EN21" s="170"/>
      <c r="EO21" s="170"/>
      <c r="EP21" s="170"/>
      <c r="EQ21" s="170"/>
      <c r="ER21" s="170"/>
      <c r="ES21" s="170"/>
      <c r="ET21" s="170"/>
      <c r="EU21" s="170"/>
      <c r="EV21" s="170"/>
      <c r="EW21" s="170"/>
      <c r="EX21" s="170"/>
      <c r="EY21" s="170"/>
      <c r="EZ21" s="170"/>
      <c r="FA21" s="170"/>
      <c r="FB21" s="170"/>
      <c r="FC21" s="170"/>
      <c r="FD21" s="170"/>
      <c r="FE21" s="170"/>
      <c r="FF21" s="170"/>
      <c r="FG21" s="170"/>
      <c r="FH21" s="170"/>
      <c r="FI21" s="170"/>
      <c r="FJ21" s="170"/>
      <c r="FK21" s="170"/>
      <c r="FL21" s="170"/>
      <c r="FM21" s="170"/>
      <c r="FN21" s="170"/>
      <c r="FO21" s="170"/>
      <c r="FP21" s="170"/>
      <c r="FQ21" s="170"/>
      <c r="FR21" s="170"/>
      <c r="FS21" s="170"/>
      <c r="FT21" s="170"/>
      <c r="FU21" s="170"/>
      <c r="FV21" s="170"/>
      <c r="FW21" s="170"/>
      <c r="FX21" s="170"/>
      <c r="FY21" s="170"/>
      <c r="FZ21" s="170"/>
      <c r="GA21" s="170"/>
      <c r="GB21" s="170"/>
      <c r="GC21" s="170"/>
      <c r="GD21" s="170"/>
      <c r="GE21" s="170"/>
      <c r="GF21" s="170"/>
      <c r="GG21" s="170"/>
      <c r="GH21" s="170"/>
      <c r="GI21" s="170"/>
      <c r="GJ21" s="170"/>
      <c r="GK21" s="170"/>
      <c r="GL21" s="170"/>
      <c r="GM21" s="170"/>
      <c r="GN21" s="170"/>
      <c r="GO21" s="170"/>
      <c r="GP21" s="170"/>
      <c r="GQ21" s="170"/>
      <c r="GR21" s="170"/>
      <c r="GS21" s="170"/>
      <c r="GT21" s="170"/>
      <c r="GU21" s="170"/>
      <c r="GV21" s="170"/>
      <c r="GW21" s="170"/>
      <c r="GX21" s="170"/>
      <c r="GY21" s="170"/>
      <c r="GZ21" s="170"/>
      <c r="HA21" s="170"/>
      <c r="HB21" s="170"/>
      <c r="HC21" s="170"/>
      <c r="HD21" s="170"/>
      <c r="HE21" s="170"/>
      <c r="HF21" s="170"/>
      <c r="HG21" s="170"/>
      <c r="HH21" s="170"/>
      <c r="HI21" s="170"/>
      <c r="HJ21" s="170"/>
      <c r="HK21" s="170"/>
      <c r="HL21" s="170"/>
      <c r="HM21" s="170"/>
      <c r="HN21" s="170"/>
      <c r="HO21" s="170"/>
      <c r="HP21" s="170"/>
      <c r="HQ21" s="170"/>
      <c r="HR21" s="170"/>
      <c r="HS21" s="170"/>
      <c r="HT21" s="170"/>
      <c r="HU21" s="170"/>
      <c r="HV21" s="170"/>
      <c r="HW21" s="170"/>
      <c r="HX21" s="170"/>
      <c r="HY21" s="170"/>
      <c r="HZ21" s="170"/>
      <c r="IA21" s="170"/>
      <c r="IB21" s="170"/>
      <c r="IC21" s="170"/>
      <c r="ID21" s="170"/>
      <c r="IE21" s="170"/>
      <c r="IF21" s="170"/>
      <c r="IG21" s="170"/>
      <c r="IH21" s="170"/>
      <c r="II21" s="170"/>
      <c r="IJ21" s="170"/>
      <c r="IK21" s="170"/>
      <c r="IL21" s="170"/>
      <c r="IM21" s="170"/>
      <c r="IN21" s="170"/>
      <c r="IO21" s="170"/>
      <c r="IP21" s="170"/>
      <c r="IQ21" s="170"/>
      <c r="IR21" s="170"/>
      <c r="IS21" s="170"/>
      <c r="IT21" s="170"/>
      <c r="IU21" s="170"/>
      <c r="IV21" s="170"/>
    </row>
  </sheetData>
  <mergeCells count="6">
    <mergeCell ref="A2:F2"/>
    <mergeCell ref="E3:F3"/>
    <mergeCell ref="D4:F4"/>
    <mergeCell ref="A4:A5"/>
    <mergeCell ref="B4:B5"/>
    <mergeCell ref="C4:C5"/>
  </mergeCells>
  <printOptions horizontalCentered="1"/>
  <pageMargins left="0.708661417322835" right="0.708661417322835" top="0.748031496062992" bottom="0.748031496062992" header="0.31496062992126" footer="0.31496062992126"/>
  <pageSetup paperSize="9" fitToHeight="0"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selection activeCell="N22" sqref="N22"/>
    </sheetView>
  </sheetViews>
  <sheetFormatPr defaultColWidth="39.375" defaultRowHeight="14.25"/>
  <cols>
    <col min="1" max="1" width="37.625" style="155" customWidth="1"/>
    <col min="2" max="3" width="9.75" style="155" customWidth="1"/>
    <col min="4" max="4" width="8.5" style="155" customWidth="1"/>
    <col min="5" max="5" width="10.5" style="155" customWidth="1"/>
    <col min="6" max="7" width="9" style="155" customWidth="1"/>
    <col min="8" max="11" width="9" style="155" hidden="1" customWidth="1"/>
    <col min="12" max="31" width="9" style="155" customWidth="1"/>
    <col min="32" max="223" width="39.375" style="155" customWidth="1"/>
    <col min="224" max="254" width="9" style="155" customWidth="1"/>
    <col min="255" max="16384" width="39.375" style="155"/>
  </cols>
  <sheetData>
    <row r="1" customFormat="1" customHeight="1" spans="1:10">
      <c r="A1" s="66" t="s">
        <v>658</v>
      </c>
      <c r="B1" s="65"/>
      <c r="C1" s="178"/>
      <c r="D1" s="178"/>
      <c r="E1" s="178"/>
      <c r="F1" s="178"/>
      <c r="G1" s="155"/>
      <c r="H1" s="155"/>
      <c r="I1" s="155"/>
      <c r="J1" s="155"/>
    </row>
    <row r="2" ht="35.1" customHeight="1" spans="1:10">
      <c r="A2" s="67" t="s">
        <v>659</v>
      </c>
      <c r="B2" s="68"/>
      <c r="C2" s="68"/>
      <c r="D2" s="68"/>
      <c r="E2" s="68"/>
    </row>
    <row r="3" s="129" customFormat="1" ht="20.25" customHeight="1" spans="1:10">
      <c r="A3" s="179" t="s">
        <v>73</v>
      </c>
      <c r="B3" s="179"/>
      <c r="C3" s="179"/>
      <c r="D3" s="179"/>
      <c r="E3" s="179"/>
      <c r="F3" s="179"/>
    </row>
    <row r="4" s="177" customFormat="1" ht="24" customHeight="1" spans="1:10">
      <c r="A4" s="180" t="s">
        <v>618</v>
      </c>
      <c r="B4" s="181" t="s">
        <v>75</v>
      </c>
      <c r="C4" s="181" t="s">
        <v>76</v>
      </c>
      <c r="D4" s="182" t="s">
        <v>619</v>
      </c>
      <c r="E4" s="183"/>
      <c r="F4" s="184"/>
    </row>
    <row r="5" s="177" customFormat="1" ht="36" customHeight="1" spans="1:10">
      <c r="A5" s="185"/>
      <c r="B5" s="186"/>
      <c r="C5" s="186"/>
      <c r="D5" s="187" t="s">
        <v>78</v>
      </c>
      <c r="E5" s="187" t="s">
        <v>79</v>
      </c>
      <c r="F5" s="187" t="s">
        <v>80</v>
      </c>
      <c r="I5" s="188" t="s">
        <v>620</v>
      </c>
      <c r="J5" s="188" t="s">
        <v>621</v>
      </c>
    </row>
    <row r="6" customFormat="1" ht="30" customHeight="1" spans="1:10">
      <c r="A6" s="161" t="s">
        <v>622</v>
      </c>
      <c r="B6" s="189">
        <f>SUM(B7:B11)</f>
        <v>89</v>
      </c>
      <c r="C6" s="189">
        <f>SUM(C7:C11)</f>
        <v>125</v>
      </c>
      <c r="D6" s="189">
        <f>SUM(D7:D11)</f>
        <v>128</v>
      </c>
      <c r="E6" s="190">
        <f>D6/C6</f>
        <v>1.024</v>
      </c>
      <c r="F6" s="191">
        <f>D6/B6-1</f>
        <v>0.438202247191011</v>
      </c>
      <c r="G6" s="155"/>
      <c r="H6" s="155"/>
      <c r="I6" s="192"/>
      <c r="J6" s="155"/>
    </row>
    <row r="7" customFormat="1" ht="30" customHeight="1" spans="1:10">
      <c r="A7" s="165" t="s">
        <v>623</v>
      </c>
      <c r="B7" s="193"/>
      <c r="C7" s="193"/>
      <c r="D7" s="193"/>
      <c r="E7" s="194"/>
      <c r="F7" s="195"/>
      <c r="G7" s="155"/>
      <c r="H7" s="155"/>
      <c r="I7" s="192">
        <v>4829.37</v>
      </c>
      <c r="J7" s="155"/>
    </row>
    <row r="8" customFormat="1" ht="30" customHeight="1" spans="1:10">
      <c r="A8" s="165" t="s">
        <v>624</v>
      </c>
      <c r="B8" s="193"/>
      <c r="C8" s="193">
        <v>116</v>
      </c>
      <c r="D8" s="193">
        <v>22</v>
      </c>
      <c r="E8" s="194"/>
      <c r="F8" s="195"/>
      <c r="G8" s="155"/>
      <c r="H8" s="155"/>
      <c r="I8" s="192">
        <v>2222.93</v>
      </c>
      <c r="J8" s="155"/>
    </row>
    <row r="9" customFormat="1" ht="30" customHeight="1" spans="1:10">
      <c r="A9" s="165" t="s">
        <v>625</v>
      </c>
      <c r="B9" s="193"/>
      <c r="C9" s="193"/>
      <c r="D9" s="193"/>
      <c r="E9" s="194"/>
      <c r="F9" s="195"/>
      <c r="G9" s="155"/>
      <c r="H9" s="155"/>
      <c r="I9" s="192"/>
      <c r="J9" s="155"/>
    </row>
    <row r="10" customFormat="1" ht="30" customHeight="1" spans="1:10">
      <c r="A10" s="165" t="s">
        <v>626</v>
      </c>
      <c r="B10" s="193">
        <v>2</v>
      </c>
      <c r="C10" s="193"/>
      <c r="D10" s="193">
        <v>1</v>
      </c>
      <c r="E10" s="194"/>
      <c r="F10" s="195">
        <f>D10/B10-1</f>
        <v>-0.5</v>
      </c>
      <c r="G10" s="155"/>
      <c r="H10" s="155"/>
      <c r="I10" s="192"/>
      <c r="J10" s="155"/>
    </row>
    <row r="11" customFormat="1" ht="30" customHeight="1" spans="1:10">
      <c r="A11" s="165" t="s">
        <v>627</v>
      </c>
      <c r="B11" s="193">
        <v>87</v>
      </c>
      <c r="C11" s="193">
        <v>9</v>
      </c>
      <c r="D11" s="193">
        <v>105</v>
      </c>
      <c r="E11" s="194"/>
      <c r="F11" s="195">
        <f>D11/B11-1</f>
        <v>0.206896551724138</v>
      </c>
      <c r="G11" s="155"/>
      <c r="H11" s="155"/>
      <c r="I11" s="192">
        <v>3047.7</v>
      </c>
      <c r="J11" s="155"/>
    </row>
    <row r="12" customFormat="1" ht="30" customHeight="1" spans="1:10">
      <c r="A12" s="168" t="s">
        <v>628</v>
      </c>
      <c r="B12" s="189">
        <f>SUM(B13:B15)</f>
        <v>0</v>
      </c>
      <c r="C12" s="189">
        <f>SUM(C13:C15)</f>
        <v>0</v>
      </c>
      <c r="D12" s="189">
        <f>SUM(D13:D15)</f>
        <v>0</v>
      </c>
      <c r="E12" s="190"/>
      <c r="F12" s="191"/>
      <c r="G12" s="155"/>
      <c r="H12" s="155"/>
      <c r="I12" s="192"/>
      <c r="J12" s="155"/>
    </row>
    <row r="13" customFormat="1" ht="30" customHeight="1" spans="1:10">
      <c r="A13" s="165" t="s">
        <v>629</v>
      </c>
      <c r="B13" s="193"/>
      <c r="C13" s="193"/>
      <c r="D13" s="193"/>
      <c r="E13" s="169"/>
      <c r="F13" s="195"/>
      <c r="G13" s="155"/>
      <c r="H13" s="155"/>
      <c r="I13" s="192"/>
      <c r="J13" s="155"/>
    </row>
    <row r="14" customFormat="1" ht="30" customHeight="1" spans="1:10">
      <c r="A14" s="165" t="s">
        <v>630</v>
      </c>
      <c r="B14" s="193"/>
      <c r="C14" s="193"/>
      <c r="D14" s="193"/>
      <c r="E14" s="169"/>
      <c r="F14" s="195"/>
      <c r="G14" s="155"/>
      <c r="H14" s="155"/>
      <c r="I14" s="192"/>
      <c r="J14" s="155"/>
    </row>
    <row r="15" customFormat="1" ht="30" customHeight="1" spans="1:10">
      <c r="A15" s="165" t="s">
        <v>631</v>
      </c>
      <c r="B15" s="193"/>
      <c r="C15" s="193"/>
      <c r="D15" s="193"/>
      <c r="E15" s="169"/>
      <c r="F15" s="195"/>
      <c r="G15" s="155"/>
      <c r="H15" s="155"/>
      <c r="I15" s="192"/>
      <c r="J15" s="155"/>
    </row>
    <row r="16" customFormat="1" ht="30" customHeight="1" spans="1:10">
      <c r="A16" s="168" t="s">
        <v>632</v>
      </c>
      <c r="B16" s="196">
        <f>SUM(B17)</f>
        <v>0</v>
      </c>
      <c r="C16" s="196">
        <f>SUM(C17)</f>
        <v>0</v>
      </c>
      <c r="D16" s="196">
        <f>SUM(D17)</f>
        <v>0</v>
      </c>
      <c r="E16" s="197"/>
      <c r="F16" s="191"/>
      <c r="G16" s="155"/>
      <c r="H16" s="155"/>
      <c r="I16" s="198"/>
      <c r="J16" s="155"/>
    </row>
    <row r="17" customFormat="1" ht="30" customHeight="1" spans="1:10">
      <c r="A17" s="165" t="s">
        <v>633</v>
      </c>
      <c r="B17" s="199"/>
      <c r="C17" s="193"/>
      <c r="D17" s="199"/>
      <c r="E17" s="169"/>
      <c r="F17" s="195"/>
      <c r="G17" s="155"/>
      <c r="H17" s="155"/>
      <c r="I17" s="198"/>
      <c r="J17" s="155"/>
    </row>
    <row r="18" customFormat="1" ht="30" customHeight="1" spans="1:10">
      <c r="A18" s="168" t="s">
        <v>634</v>
      </c>
      <c r="B18" s="196">
        <f>SUM(B19)</f>
        <v>0</v>
      </c>
      <c r="C18" s="196">
        <f>SUM(C19)</f>
        <v>0</v>
      </c>
      <c r="D18" s="196">
        <f>SUM(D19)</f>
        <v>0</v>
      </c>
      <c r="E18" s="197"/>
      <c r="F18" s="191"/>
      <c r="G18" s="155"/>
      <c r="H18" s="155"/>
      <c r="I18" s="198"/>
      <c r="J18" s="155"/>
    </row>
    <row r="19" customFormat="1" ht="30" customHeight="1" spans="1:10">
      <c r="A19" s="165" t="s">
        <v>635</v>
      </c>
      <c r="B19" s="199"/>
      <c r="C19" s="193"/>
      <c r="D19" s="199"/>
      <c r="E19" s="169"/>
      <c r="F19" s="195"/>
      <c r="G19" s="155"/>
      <c r="H19" s="155"/>
      <c r="I19" s="198"/>
      <c r="J19" s="155"/>
    </row>
    <row r="20" customFormat="1" ht="30" customHeight="1" spans="1:10">
      <c r="A20" s="168" t="s">
        <v>636</v>
      </c>
      <c r="B20" s="196"/>
      <c r="C20" s="189"/>
      <c r="D20" s="196"/>
      <c r="E20" s="197"/>
      <c r="F20" s="191"/>
      <c r="G20" s="155"/>
      <c r="H20" s="155"/>
      <c r="I20" s="198"/>
      <c r="J20" s="200">
        <v>3500</v>
      </c>
    </row>
    <row r="21" customFormat="1" ht="30" customHeight="1" spans="1:10">
      <c r="A21" s="171" t="s">
        <v>105</v>
      </c>
      <c r="B21" s="189">
        <f>B6+B12+B16+B18+B20</f>
        <v>89</v>
      </c>
      <c r="C21" s="189">
        <f>C6+C12+C16+C18+C20</f>
        <v>125</v>
      </c>
      <c r="D21" s="189">
        <f>D6+D12+D16+D18+D20</f>
        <v>128</v>
      </c>
      <c r="E21" s="197">
        <f>D21/C21</f>
        <v>1.024</v>
      </c>
      <c r="F21" s="195">
        <f>D21/B21-1</f>
        <v>0.438202247191011</v>
      </c>
      <c r="G21" s="155"/>
      <c r="H21" s="155"/>
      <c r="I21" s="192"/>
      <c r="J21" s="155"/>
    </row>
    <row r="22" customFormat="1" ht="30" customHeight="1" spans="1:10">
      <c r="A22" s="165" t="s">
        <v>637</v>
      </c>
      <c r="B22" s="193"/>
      <c r="C22" s="193"/>
      <c r="D22" s="193">
        <v>6</v>
      </c>
      <c r="E22" s="194"/>
      <c r="F22" s="195"/>
      <c r="G22" s="155"/>
      <c r="H22" s="155"/>
      <c r="I22" s="192">
        <v>130</v>
      </c>
      <c r="J22" s="155"/>
    </row>
    <row r="23" customFormat="1" ht="30" customHeight="1" spans="1:10">
      <c r="A23" s="165" t="s">
        <v>638</v>
      </c>
      <c r="B23" s="193"/>
      <c r="C23" s="193"/>
      <c r="D23" s="193"/>
      <c r="E23" s="194"/>
      <c r="F23" s="195"/>
      <c r="G23" s="155"/>
      <c r="H23" s="155"/>
      <c r="I23" s="192">
        <v>1230</v>
      </c>
      <c r="J23" s="155"/>
    </row>
    <row r="24" customFormat="1" ht="30" customHeight="1" spans="1:10">
      <c r="A24" s="174" t="s">
        <v>639</v>
      </c>
      <c r="B24" s="201">
        <f>B21+B22+B23</f>
        <v>89</v>
      </c>
      <c r="C24" s="201">
        <f>C21+C22+C23</f>
        <v>125</v>
      </c>
      <c r="D24" s="201">
        <f>D21+D22+D23</f>
        <v>134</v>
      </c>
      <c r="E24" s="176">
        <f>D24/C24</f>
        <v>1.072</v>
      </c>
      <c r="F24" s="202">
        <f>D24/B24-1</f>
        <v>0.50561797752809</v>
      </c>
      <c r="G24" s="155"/>
      <c r="H24" s="155"/>
      <c r="I24" s="155"/>
      <c r="J24" s="155"/>
    </row>
    <row r="25" customFormat="1" ht="57.75" hidden="1" customHeight="1" spans="1:10">
      <c r="A25" s="203" t="s">
        <v>640</v>
      </c>
      <c r="B25" s="203"/>
      <c r="C25" s="203"/>
      <c r="D25" s="203"/>
      <c r="E25" s="203"/>
      <c r="F25" s="203"/>
      <c r="G25" s="155"/>
      <c r="H25" s="155"/>
      <c r="I25" s="155"/>
      <c r="J25" s="155"/>
    </row>
  </sheetData>
  <mergeCells count="7">
    <mergeCell ref="A2:E2"/>
    <mergeCell ref="A3:F3"/>
    <mergeCell ref="D4:F4"/>
    <mergeCell ref="A25:F25"/>
    <mergeCell ref="A4:A5"/>
    <mergeCell ref="B4:B5"/>
    <mergeCell ref="C4:C5"/>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1"/>
  <sheetViews>
    <sheetView workbookViewId="0">
      <selection activeCell="C10" sqref="C10"/>
    </sheetView>
  </sheetViews>
  <sheetFormatPr defaultColWidth="31.5" defaultRowHeight="14.25"/>
  <cols>
    <col min="1" max="1" width="33.875" style="155" customWidth="1"/>
    <col min="2" max="3" width="9.5" style="155" customWidth="1"/>
    <col min="4" max="4" width="11.75" style="155" customWidth="1"/>
    <col min="5" max="6" width="9.625" style="156" customWidth="1"/>
    <col min="7" max="28" width="9" style="155" customWidth="1"/>
    <col min="29" max="220" width="31.5" style="155" customWidth="1"/>
    <col min="221" max="251" width="9" style="155" customWidth="1"/>
    <col min="252" max="16384" width="31.5" style="155"/>
  </cols>
  <sheetData>
    <row r="1" customHeight="1" spans="1:256">
      <c r="A1" s="66" t="s">
        <v>660</v>
      </c>
    </row>
    <row r="2" ht="35.1" customHeight="1" spans="1:256">
      <c r="A2" s="67" t="s">
        <v>661</v>
      </c>
      <c r="B2" s="68"/>
      <c r="C2" s="68"/>
      <c r="D2" s="68"/>
      <c r="E2" s="68"/>
      <c r="F2" s="68"/>
    </row>
    <row r="3" ht="20.25" customHeight="1" spans="1:256">
      <c r="B3" s="65"/>
      <c r="C3" s="65"/>
      <c r="D3" s="114"/>
      <c r="E3" s="157" t="s">
        <v>73</v>
      </c>
      <c r="F3" s="157"/>
    </row>
    <row r="4" ht="24" customHeight="1" spans="1:256">
      <c r="A4" s="70" t="s">
        <v>618</v>
      </c>
      <c r="B4" s="71" t="s">
        <v>643</v>
      </c>
      <c r="C4" s="71" t="s">
        <v>76</v>
      </c>
      <c r="D4" s="158" t="s">
        <v>77</v>
      </c>
      <c r="E4" s="159"/>
      <c r="F4" s="159"/>
    </row>
    <row r="5" ht="32.1" customHeight="1" spans="1:256">
      <c r="A5" s="73"/>
      <c r="B5" s="71"/>
      <c r="C5" s="71"/>
      <c r="D5" s="160" t="s">
        <v>78</v>
      </c>
      <c r="E5" s="160" t="s">
        <v>79</v>
      </c>
      <c r="F5" s="160" t="s">
        <v>80</v>
      </c>
    </row>
    <row r="6" s="153" customFormat="1" ht="30" customHeight="1" spans="1:256">
      <c r="A6" s="161" t="s">
        <v>644</v>
      </c>
      <c r="B6" s="162"/>
      <c r="C6" s="162"/>
      <c r="D6" s="162"/>
      <c r="E6" s="163"/>
      <c r="F6" s="163"/>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164"/>
      <c r="DX6" s="164"/>
      <c r="DY6" s="164"/>
      <c r="DZ6" s="164"/>
      <c r="EA6" s="164"/>
      <c r="EB6" s="164"/>
      <c r="EC6" s="164"/>
      <c r="ED6" s="164"/>
      <c r="EE6" s="164"/>
      <c r="EF6" s="164"/>
      <c r="EG6" s="164"/>
      <c r="EH6" s="164"/>
      <c r="EI6" s="164"/>
      <c r="EJ6" s="164"/>
      <c r="EK6" s="164"/>
      <c r="EL6" s="164"/>
      <c r="EM6" s="164"/>
      <c r="EN6" s="164"/>
      <c r="EO6" s="164"/>
      <c r="EP6" s="164"/>
      <c r="EQ6" s="164"/>
      <c r="ER6" s="164"/>
      <c r="ES6" s="164"/>
      <c r="ET6" s="164"/>
      <c r="EU6" s="164"/>
      <c r="EV6" s="164"/>
      <c r="EW6" s="164"/>
      <c r="EX6" s="164"/>
      <c r="EY6" s="164"/>
      <c r="EZ6" s="164"/>
      <c r="FA6" s="164"/>
      <c r="FB6" s="164"/>
      <c r="FC6" s="164"/>
      <c r="FD6" s="164"/>
      <c r="FE6" s="164"/>
      <c r="FF6" s="164"/>
      <c r="FG6" s="164"/>
      <c r="FH6" s="164"/>
      <c r="FI6" s="164"/>
      <c r="FJ6" s="164"/>
      <c r="FK6" s="164"/>
      <c r="FL6" s="164"/>
      <c r="FM6" s="164"/>
      <c r="FN6" s="164"/>
      <c r="FO6" s="164"/>
      <c r="FP6" s="164"/>
      <c r="FQ6" s="164"/>
      <c r="FR6" s="164"/>
      <c r="FS6" s="164"/>
      <c r="FT6" s="164"/>
      <c r="FU6" s="164"/>
      <c r="FV6" s="164"/>
      <c r="FW6" s="164"/>
      <c r="FX6" s="164"/>
      <c r="FY6" s="164"/>
      <c r="FZ6" s="164"/>
      <c r="GA6" s="164"/>
      <c r="GB6" s="164"/>
      <c r="GC6" s="164"/>
      <c r="GD6" s="164"/>
      <c r="GE6" s="164"/>
      <c r="GF6" s="164"/>
      <c r="GG6" s="164"/>
      <c r="GH6" s="164"/>
      <c r="GI6" s="164"/>
      <c r="GJ6" s="164"/>
      <c r="GK6" s="164"/>
      <c r="GL6" s="164"/>
      <c r="GM6" s="164"/>
      <c r="GN6" s="164"/>
      <c r="GO6" s="164"/>
      <c r="GP6" s="164"/>
      <c r="GQ6" s="164"/>
      <c r="GR6" s="164"/>
      <c r="GS6" s="164"/>
      <c r="GT6" s="164"/>
      <c r="GU6" s="164"/>
      <c r="GV6" s="164"/>
      <c r="GW6" s="164"/>
      <c r="GX6" s="164"/>
      <c r="GY6" s="164"/>
      <c r="GZ6" s="164"/>
      <c r="HA6" s="164"/>
      <c r="HB6" s="164"/>
      <c r="HC6" s="164"/>
      <c r="HD6" s="164"/>
      <c r="HE6" s="164"/>
      <c r="HF6" s="164"/>
      <c r="HG6" s="164"/>
      <c r="HH6" s="164"/>
      <c r="HI6" s="164"/>
      <c r="HJ6" s="164"/>
      <c r="HK6" s="164"/>
      <c r="HL6" s="164"/>
      <c r="HM6" s="164"/>
      <c r="HN6" s="164"/>
      <c r="HO6" s="164"/>
      <c r="HP6" s="164"/>
      <c r="HQ6" s="164"/>
      <c r="HR6" s="164"/>
      <c r="HS6" s="164"/>
      <c r="HT6" s="164"/>
      <c r="HU6" s="164"/>
      <c r="HV6" s="164"/>
      <c r="HW6" s="164"/>
      <c r="HX6" s="164"/>
      <c r="HY6" s="164"/>
      <c r="HZ6" s="164"/>
      <c r="IA6" s="164"/>
      <c r="IB6" s="164"/>
      <c r="IC6" s="164"/>
      <c r="ID6" s="164"/>
      <c r="IE6" s="164"/>
      <c r="IF6" s="164"/>
      <c r="IG6" s="164"/>
      <c r="IH6" s="164"/>
      <c r="II6" s="164"/>
      <c r="IJ6" s="164"/>
      <c r="IK6" s="164"/>
      <c r="IL6" s="164"/>
      <c r="IM6" s="164"/>
      <c r="IN6" s="164"/>
      <c r="IO6" s="164"/>
      <c r="IP6" s="164"/>
      <c r="IQ6" s="164"/>
      <c r="IR6" s="164"/>
      <c r="IS6" s="164"/>
      <c r="IT6" s="164"/>
      <c r="IU6" s="164"/>
      <c r="IV6" s="164"/>
    </row>
    <row r="7" s="153" customFormat="1" ht="30" customHeight="1" spans="1:256">
      <c r="A7" s="165" t="s">
        <v>645</v>
      </c>
      <c r="B7" s="166"/>
      <c r="C7" s="166"/>
      <c r="D7" s="166"/>
      <c r="E7" s="167"/>
      <c r="F7" s="167"/>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CC7" s="164"/>
      <c r="CD7" s="164"/>
      <c r="CE7" s="164"/>
      <c r="CF7" s="164"/>
      <c r="CG7" s="164"/>
      <c r="CH7" s="164"/>
      <c r="CI7" s="164"/>
      <c r="CJ7" s="164"/>
      <c r="CK7" s="164"/>
      <c r="CL7" s="164"/>
      <c r="CM7" s="164"/>
      <c r="CN7" s="164"/>
      <c r="CO7" s="164"/>
      <c r="CP7" s="164"/>
      <c r="CQ7" s="164"/>
      <c r="CR7" s="164"/>
      <c r="CS7" s="164"/>
      <c r="CT7" s="164"/>
      <c r="CU7" s="164"/>
      <c r="CV7" s="164"/>
      <c r="CW7" s="164"/>
      <c r="CX7" s="164"/>
      <c r="CY7" s="164"/>
      <c r="CZ7" s="164"/>
      <c r="DA7" s="164"/>
      <c r="DB7" s="164"/>
      <c r="DC7" s="164"/>
      <c r="DD7" s="164"/>
      <c r="DE7" s="164"/>
      <c r="DF7" s="164"/>
      <c r="DG7" s="164"/>
      <c r="DH7" s="164"/>
      <c r="DI7" s="164"/>
      <c r="DJ7" s="164"/>
      <c r="DK7" s="164"/>
      <c r="DL7" s="164"/>
      <c r="DM7" s="164"/>
      <c r="DN7" s="164"/>
      <c r="DO7" s="164"/>
      <c r="DP7" s="164"/>
      <c r="DQ7" s="164"/>
      <c r="DR7" s="164"/>
      <c r="DS7" s="164"/>
      <c r="DT7" s="164"/>
      <c r="DU7" s="164"/>
      <c r="DV7" s="164"/>
      <c r="DW7" s="164"/>
      <c r="DX7" s="164"/>
      <c r="DY7" s="164"/>
      <c r="DZ7" s="164"/>
      <c r="EA7" s="164"/>
      <c r="EB7" s="164"/>
      <c r="EC7" s="164"/>
      <c r="ED7" s="164"/>
      <c r="EE7" s="164"/>
      <c r="EF7" s="164"/>
      <c r="EG7" s="164"/>
      <c r="EH7" s="164"/>
      <c r="EI7" s="164"/>
      <c r="EJ7" s="164"/>
      <c r="EK7" s="164"/>
      <c r="EL7" s="164"/>
      <c r="EM7" s="164"/>
      <c r="EN7" s="164"/>
      <c r="EO7" s="164"/>
      <c r="EP7" s="164"/>
      <c r="EQ7" s="164"/>
      <c r="ER7" s="164"/>
      <c r="ES7" s="164"/>
      <c r="ET7" s="164"/>
      <c r="EU7" s="164"/>
      <c r="EV7" s="164"/>
      <c r="EW7" s="164"/>
      <c r="EX7" s="164"/>
      <c r="EY7" s="164"/>
      <c r="EZ7" s="164"/>
      <c r="FA7" s="164"/>
      <c r="FB7" s="164"/>
      <c r="FC7" s="164"/>
      <c r="FD7" s="164"/>
      <c r="FE7" s="164"/>
      <c r="FF7" s="164"/>
      <c r="FG7" s="164"/>
      <c r="FH7" s="164"/>
      <c r="FI7" s="164"/>
      <c r="FJ7" s="164"/>
      <c r="FK7" s="164"/>
      <c r="FL7" s="164"/>
      <c r="FM7" s="164"/>
      <c r="FN7" s="164"/>
      <c r="FO7" s="164"/>
      <c r="FP7" s="164"/>
      <c r="FQ7" s="164"/>
      <c r="FR7" s="164"/>
      <c r="FS7" s="164"/>
      <c r="FT7" s="164"/>
      <c r="FU7" s="164"/>
      <c r="FV7" s="164"/>
      <c r="FW7" s="164"/>
      <c r="FX7" s="164"/>
      <c r="FY7" s="164"/>
      <c r="FZ7" s="164"/>
      <c r="GA7" s="164"/>
      <c r="GB7" s="164"/>
      <c r="GC7" s="164"/>
      <c r="GD7" s="164"/>
      <c r="GE7" s="164"/>
      <c r="GF7" s="164"/>
      <c r="GG7" s="164"/>
      <c r="GH7" s="164"/>
      <c r="GI7" s="164"/>
      <c r="GJ7" s="164"/>
      <c r="GK7" s="164"/>
      <c r="GL7" s="164"/>
      <c r="GM7" s="164"/>
      <c r="GN7" s="164"/>
      <c r="GO7" s="164"/>
      <c r="GP7" s="164"/>
      <c r="GQ7" s="164"/>
      <c r="GR7" s="164"/>
      <c r="GS7" s="164"/>
      <c r="GT7" s="164"/>
      <c r="GU7" s="164"/>
      <c r="GV7" s="164"/>
      <c r="GW7" s="164"/>
      <c r="GX7" s="164"/>
      <c r="GY7" s="164"/>
      <c r="GZ7" s="164"/>
      <c r="HA7" s="164"/>
      <c r="HB7" s="164"/>
      <c r="HC7" s="164"/>
      <c r="HD7" s="164"/>
      <c r="HE7" s="164"/>
      <c r="HF7" s="164"/>
      <c r="HG7" s="164"/>
      <c r="HH7" s="164"/>
      <c r="HI7" s="164"/>
      <c r="HJ7" s="164"/>
      <c r="HK7" s="164"/>
      <c r="HL7" s="164"/>
      <c r="HM7" s="164"/>
      <c r="HN7" s="164"/>
      <c r="HO7" s="164"/>
      <c r="HP7" s="164"/>
      <c r="HQ7" s="164"/>
      <c r="HR7" s="164"/>
      <c r="HS7" s="164"/>
      <c r="HT7" s="164"/>
      <c r="HU7" s="164"/>
      <c r="HV7" s="164"/>
      <c r="HW7" s="164"/>
      <c r="HX7" s="164"/>
      <c r="HY7" s="164"/>
      <c r="HZ7" s="164"/>
      <c r="IA7" s="164"/>
      <c r="IB7" s="164"/>
      <c r="IC7" s="164"/>
      <c r="ID7" s="164"/>
      <c r="IE7" s="164"/>
      <c r="IF7" s="164"/>
      <c r="IG7" s="164"/>
      <c r="IH7" s="164"/>
      <c r="II7" s="164"/>
      <c r="IJ7" s="164"/>
      <c r="IK7" s="164"/>
      <c r="IL7" s="164"/>
      <c r="IM7" s="164"/>
      <c r="IN7" s="164"/>
      <c r="IO7" s="164"/>
      <c r="IP7" s="164"/>
      <c r="IQ7" s="164"/>
      <c r="IR7" s="164"/>
      <c r="IS7" s="164"/>
      <c r="IT7" s="164"/>
      <c r="IU7" s="164"/>
      <c r="IV7" s="164"/>
    </row>
    <row r="8" s="153" customFormat="1" ht="30" customHeight="1" spans="1:256">
      <c r="A8" s="165" t="s">
        <v>646</v>
      </c>
      <c r="B8" s="166"/>
      <c r="C8" s="166"/>
      <c r="D8" s="166"/>
      <c r="E8" s="167"/>
      <c r="F8" s="167"/>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CC8" s="164"/>
      <c r="CD8" s="164"/>
      <c r="CE8" s="164"/>
      <c r="CF8" s="164"/>
      <c r="CG8" s="164"/>
      <c r="CH8" s="164"/>
      <c r="CI8" s="164"/>
      <c r="CJ8" s="164"/>
      <c r="CK8" s="164"/>
      <c r="CL8" s="164"/>
      <c r="CM8" s="164"/>
      <c r="CN8" s="164"/>
      <c r="CO8" s="164"/>
      <c r="CP8" s="164"/>
      <c r="CQ8" s="164"/>
      <c r="CR8" s="164"/>
      <c r="CS8" s="164"/>
      <c r="CT8" s="164"/>
      <c r="CU8" s="164"/>
      <c r="CV8" s="164"/>
      <c r="CW8" s="164"/>
      <c r="CX8" s="164"/>
      <c r="CY8" s="164"/>
      <c r="CZ8" s="164"/>
      <c r="DA8" s="164"/>
      <c r="DB8" s="164"/>
      <c r="DC8" s="164"/>
      <c r="DD8" s="164"/>
      <c r="DE8" s="164"/>
      <c r="DF8" s="164"/>
      <c r="DG8" s="164"/>
      <c r="DH8" s="164"/>
      <c r="DI8" s="164"/>
      <c r="DJ8" s="164"/>
      <c r="DK8" s="164"/>
      <c r="DL8" s="164"/>
      <c r="DM8" s="164"/>
      <c r="DN8" s="164"/>
      <c r="DO8" s="164"/>
      <c r="DP8" s="164"/>
      <c r="DQ8" s="164"/>
      <c r="DR8" s="164"/>
      <c r="DS8" s="164"/>
      <c r="DT8" s="164"/>
      <c r="DU8" s="164"/>
      <c r="DV8" s="164"/>
      <c r="DW8" s="164"/>
      <c r="DX8" s="164"/>
      <c r="DY8" s="164"/>
      <c r="DZ8" s="164"/>
      <c r="EA8" s="164"/>
      <c r="EB8" s="164"/>
      <c r="EC8" s="164"/>
      <c r="ED8" s="164"/>
      <c r="EE8" s="164"/>
      <c r="EF8" s="164"/>
      <c r="EG8" s="164"/>
      <c r="EH8" s="164"/>
      <c r="EI8" s="164"/>
      <c r="EJ8" s="164"/>
      <c r="EK8" s="164"/>
      <c r="EL8" s="164"/>
      <c r="EM8" s="164"/>
      <c r="EN8" s="164"/>
      <c r="EO8" s="164"/>
      <c r="EP8" s="164"/>
      <c r="EQ8" s="164"/>
      <c r="ER8" s="164"/>
      <c r="ES8" s="164"/>
      <c r="ET8" s="164"/>
      <c r="EU8" s="164"/>
      <c r="EV8" s="164"/>
      <c r="EW8" s="164"/>
      <c r="EX8" s="164"/>
      <c r="EY8" s="164"/>
      <c r="EZ8" s="164"/>
      <c r="FA8" s="164"/>
      <c r="FB8" s="164"/>
      <c r="FC8" s="164"/>
      <c r="FD8" s="164"/>
      <c r="FE8" s="164"/>
      <c r="FF8" s="164"/>
      <c r="FG8" s="164"/>
      <c r="FH8" s="164"/>
      <c r="FI8" s="164"/>
      <c r="FJ8" s="164"/>
      <c r="FK8" s="164"/>
      <c r="FL8" s="164"/>
      <c r="FM8" s="164"/>
      <c r="FN8" s="164"/>
      <c r="FO8" s="164"/>
      <c r="FP8" s="164"/>
      <c r="FQ8" s="164"/>
      <c r="FR8" s="164"/>
      <c r="FS8" s="164"/>
      <c r="FT8" s="164"/>
      <c r="FU8" s="164"/>
      <c r="FV8" s="164"/>
      <c r="FW8" s="164"/>
      <c r="FX8" s="164"/>
      <c r="FY8" s="164"/>
      <c r="FZ8" s="164"/>
      <c r="GA8" s="164"/>
      <c r="GB8" s="164"/>
      <c r="GC8" s="164"/>
      <c r="GD8" s="164"/>
      <c r="GE8" s="164"/>
      <c r="GF8" s="164"/>
      <c r="GG8" s="164"/>
      <c r="GH8" s="164"/>
      <c r="GI8" s="164"/>
      <c r="GJ8" s="164"/>
      <c r="GK8" s="164"/>
      <c r="GL8" s="164"/>
      <c r="GM8" s="164"/>
      <c r="GN8" s="164"/>
      <c r="GO8" s="164"/>
      <c r="GP8" s="164"/>
      <c r="GQ8" s="164"/>
      <c r="GR8" s="164"/>
      <c r="GS8" s="164"/>
      <c r="GT8" s="164"/>
      <c r="GU8" s="164"/>
      <c r="GV8" s="164"/>
      <c r="GW8" s="164"/>
      <c r="GX8" s="164"/>
      <c r="GY8" s="164"/>
      <c r="GZ8" s="164"/>
      <c r="HA8" s="164"/>
      <c r="HB8" s="164"/>
      <c r="HC8" s="164"/>
      <c r="HD8" s="164"/>
      <c r="HE8" s="164"/>
      <c r="HF8" s="164"/>
      <c r="HG8" s="164"/>
      <c r="HH8" s="164"/>
      <c r="HI8" s="164"/>
      <c r="HJ8" s="164"/>
      <c r="HK8" s="164"/>
      <c r="HL8" s="164"/>
      <c r="HM8" s="164"/>
      <c r="HN8" s="164"/>
      <c r="HO8" s="164"/>
      <c r="HP8" s="164"/>
      <c r="HQ8" s="164"/>
      <c r="HR8" s="164"/>
      <c r="HS8" s="164"/>
      <c r="HT8" s="164"/>
      <c r="HU8" s="164"/>
      <c r="HV8" s="164"/>
      <c r="HW8" s="164"/>
      <c r="HX8" s="164"/>
      <c r="HY8" s="164"/>
      <c r="HZ8" s="164"/>
      <c r="IA8" s="164"/>
      <c r="IB8" s="164"/>
      <c r="IC8" s="164"/>
      <c r="ID8" s="164"/>
      <c r="IE8" s="164"/>
      <c r="IF8" s="164"/>
      <c r="IG8" s="164"/>
      <c r="IH8" s="164"/>
      <c r="II8" s="164"/>
      <c r="IJ8" s="164"/>
      <c r="IK8" s="164"/>
      <c r="IL8" s="164"/>
      <c r="IM8" s="164"/>
      <c r="IN8" s="164"/>
      <c r="IO8" s="164"/>
      <c r="IP8" s="164"/>
      <c r="IQ8" s="164"/>
      <c r="IR8" s="164"/>
      <c r="IS8" s="164"/>
      <c r="IT8" s="164"/>
      <c r="IU8" s="164"/>
      <c r="IV8" s="164"/>
    </row>
    <row r="9" s="153" customFormat="1" ht="30" customHeight="1" spans="1:256">
      <c r="A9" s="165" t="s">
        <v>647</v>
      </c>
      <c r="B9" s="166"/>
      <c r="C9" s="166"/>
      <c r="D9" s="166"/>
      <c r="E9" s="167"/>
      <c r="F9" s="167"/>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164"/>
      <c r="BU9" s="164"/>
      <c r="BV9" s="164"/>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c r="CV9" s="164"/>
      <c r="CW9" s="164"/>
      <c r="CX9" s="164"/>
      <c r="CY9" s="164"/>
      <c r="CZ9" s="164"/>
      <c r="DA9" s="164"/>
      <c r="DB9" s="164"/>
      <c r="DC9" s="164"/>
      <c r="DD9" s="164"/>
      <c r="DE9" s="164"/>
      <c r="DF9" s="164"/>
      <c r="DG9" s="164"/>
      <c r="DH9" s="164"/>
      <c r="DI9" s="164"/>
      <c r="DJ9" s="164"/>
      <c r="DK9" s="164"/>
      <c r="DL9" s="164"/>
      <c r="DM9" s="164"/>
      <c r="DN9" s="164"/>
      <c r="DO9" s="164"/>
      <c r="DP9" s="164"/>
      <c r="DQ9" s="164"/>
      <c r="DR9" s="164"/>
      <c r="DS9" s="164"/>
      <c r="DT9" s="164"/>
      <c r="DU9" s="164"/>
      <c r="DV9" s="164"/>
      <c r="DW9" s="164"/>
      <c r="DX9" s="164"/>
      <c r="DY9" s="164"/>
      <c r="DZ9" s="164"/>
      <c r="EA9" s="164"/>
      <c r="EB9" s="164"/>
      <c r="EC9" s="164"/>
      <c r="ED9" s="164"/>
      <c r="EE9" s="164"/>
      <c r="EF9" s="164"/>
      <c r="EG9" s="164"/>
      <c r="EH9" s="164"/>
      <c r="EI9" s="164"/>
      <c r="EJ9" s="164"/>
      <c r="EK9" s="164"/>
      <c r="EL9" s="164"/>
      <c r="EM9" s="164"/>
      <c r="EN9" s="164"/>
      <c r="EO9" s="164"/>
      <c r="EP9" s="164"/>
      <c r="EQ9" s="164"/>
      <c r="ER9" s="164"/>
      <c r="ES9" s="164"/>
      <c r="ET9" s="164"/>
      <c r="EU9" s="164"/>
      <c r="EV9" s="164"/>
      <c r="EW9" s="164"/>
      <c r="EX9" s="164"/>
      <c r="EY9" s="164"/>
      <c r="EZ9" s="164"/>
      <c r="FA9" s="164"/>
      <c r="FB9" s="164"/>
      <c r="FC9" s="164"/>
      <c r="FD9" s="164"/>
      <c r="FE9" s="164"/>
      <c r="FF9" s="164"/>
      <c r="FG9" s="164"/>
      <c r="FH9" s="164"/>
      <c r="FI9" s="164"/>
      <c r="FJ9" s="164"/>
      <c r="FK9" s="164"/>
      <c r="FL9" s="164"/>
      <c r="FM9" s="164"/>
      <c r="FN9" s="164"/>
      <c r="FO9" s="164"/>
      <c r="FP9" s="164"/>
      <c r="FQ9" s="164"/>
      <c r="FR9" s="164"/>
      <c r="FS9" s="164"/>
      <c r="FT9" s="164"/>
      <c r="FU9" s="164"/>
      <c r="FV9" s="164"/>
      <c r="FW9" s="164"/>
      <c r="FX9" s="164"/>
      <c r="FY9" s="164"/>
      <c r="FZ9" s="164"/>
      <c r="GA9" s="164"/>
      <c r="GB9" s="164"/>
      <c r="GC9" s="164"/>
      <c r="GD9" s="164"/>
      <c r="GE9" s="164"/>
      <c r="GF9" s="164"/>
      <c r="GG9" s="164"/>
      <c r="GH9" s="164"/>
      <c r="GI9" s="164"/>
      <c r="GJ9" s="164"/>
      <c r="GK9" s="164"/>
      <c r="GL9" s="164"/>
      <c r="GM9" s="164"/>
      <c r="GN9" s="164"/>
      <c r="GO9" s="164"/>
      <c r="GP9" s="164"/>
      <c r="GQ9" s="164"/>
      <c r="GR9" s="164"/>
      <c r="GS9" s="164"/>
      <c r="GT9" s="164"/>
      <c r="GU9" s="164"/>
      <c r="GV9" s="164"/>
      <c r="GW9" s="164"/>
      <c r="GX9" s="164"/>
      <c r="GY9" s="164"/>
      <c r="GZ9" s="164"/>
      <c r="HA9" s="164"/>
      <c r="HB9" s="164"/>
      <c r="HC9" s="164"/>
      <c r="HD9" s="164"/>
      <c r="HE9" s="164"/>
      <c r="HF9" s="164"/>
      <c r="HG9" s="164"/>
      <c r="HH9" s="164"/>
      <c r="HI9" s="164"/>
      <c r="HJ9" s="164"/>
      <c r="HK9" s="164"/>
      <c r="HL9" s="164"/>
      <c r="HM9" s="164"/>
      <c r="HN9" s="164"/>
      <c r="HO9" s="164"/>
      <c r="HP9" s="164"/>
      <c r="HQ9" s="164"/>
      <c r="HR9" s="164"/>
      <c r="HS9" s="164"/>
      <c r="HT9" s="164"/>
      <c r="HU9" s="164"/>
      <c r="HV9" s="164"/>
      <c r="HW9" s="164"/>
      <c r="HX9" s="164"/>
      <c r="HY9" s="164"/>
      <c r="HZ9" s="164"/>
      <c r="IA9" s="164"/>
      <c r="IB9" s="164"/>
      <c r="IC9" s="164"/>
      <c r="ID9" s="164"/>
      <c r="IE9" s="164"/>
      <c r="IF9" s="164"/>
      <c r="IG9" s="164"/>
      <c r="IH9" s="164"/>
      <c r="II9" s="164"/>
      <c r="IJ9" s="164"/>
      <c r="IK9" s="164"/>
      <c r="IL9" s="164"/>
      <c r="IM9" s="164"/>
      <c r="IN9" s="164"/>
      <c r="IO9" s="164"/>
      <c r="IP9" s="164"/>
      <c r="IQ9" s="164"/>
      <c r="IR9" s="164"/>
      <c r="IS9" s="164"/>
      <c r="IT9" s="164"/>
      <c r="IU9" s="164"/>
      <c r="IV9" s="164"/>
    </row>
    <row r="10" s="153" customFormat="1" ht="30" customHeight="1" spans="1:256">
      <c r="A10" s="168" t="s">
        <v>648</v>
      </c>
      <c r="B10" s="166"/>
      <c r="C10" s="166"/>
      <c r="D10" s="166"/>
      <c r="E10" s="167"/>
      <c r="F10" s="167"/>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CC10" s="164"/>
      <c r="CD10" s="164"/>
      <c r="CE10" s="164"/>
      <c r="CF10" s="164"/>
      <c r="CG10" s="164"/>
      <c r="CH10" s="164"/>
      <c r="CI10" s="164"/>
      <c r="CJ10" s="164"/>
      <c r="CK10" s="164"/>
      <c r="CL10" s="164"/>
      <c r="CM10" s="164"/>
      <c r="CN10" s="164"/>
      <c r="CO10" s="164"/>
      <c r="CP10" s="164"/>
      <c r="CQ10" s="164"/>
      <c r="CR10" s="164"/>
      <c r="CS10" s="164"/>
      <c r="CT10" s="164"/>
      <c r="CU10" s="164"/>
      <c r="CV10" s="164"/>
      <c r="CW10" s="164"/>
      <c r="CX10" s="164"/>
      <c r="CY10" s="164"/>
      <c r="CZ10" s="164"/>
      <c r="DA10" s="164"/>
      <c r="DB10" s="164"/>
      <c r="DC10" s="164"/>
      <c r="DD10" s="164"/>
      <c r="DE10" s="164"/>
      <c r="DF10" s="164"/>
      <c r="DG10" s="164"/>
      <c r="DH10" s="164"/>
      <c r="DI10" s="164"/>
      <c r="DJ10" s="164"/>
      <c r="DK10" s="164"/>
      <c r="DL10" s="164"/>
      <c r="DM10" s="164"/>
      <c r="DN10" s="164"/>
      <c r="DO10" s="164"/>
      <c r="DP10" s="164"/>
      <c r="DQ10" s="164"/>
      <c r="DR10" s="164"/>
      <c r="DS10" s="164"/>
      <c r="DT10" s="164"/>
      <c r="DU10" s="164"/>
      <c r="DV10" s="164"/>
      <c r="DW10" s="164"/>
      <c r="DX10" s="164"/>
      <c r="DY10" s="164"/>
      <c r="DZ10" s="164"/>
      <c r="EA10" s="164"/>
      <c r="EB10" s="164"/>
      <c r="EC10" s="164"/>
      <c r="ED10" s="164"/>
      <c r="EE10" s="164"/>
      <c r="EF10" s="164"/>
      <c r="EG10" s="164"/>
      <c r="EH10" s="164"/>
      <c r="EI10" s="164"/>
      <c r="EJ10" s="164"/>
      <c r="EK10" s="164"/>
      <c r="EL10" s="164"/>
      <c r="EM10" s="164"/>
      <c r="EN10" s="164"/>
      <c r="EO10" s="164"/>
      <c r="EP10" s="164"/>
      <c r="EQ10" s="164"/>
      <c r="ER10" s="164"/>
      <c r="ES10" s="164"/>
      <c r="ET10" s="164"/>
      <c r="EU10" s="164"/>
      <c r="EV10" s="164"/>
      <c r="EW10" s="164"/>
      <c r="EX10" s="164"/>
      <c r="EY10" s="164"/>
      <c r="EZ10" s="164"/>
      <c r="FA10" s="164"/>
      <c r="FB10" s="164"/>
      <c r="FC10" s="164"/>
      <c r="FD10" s="164"/>
      <c r="FE10" s="164"/>
      <c r="FF10" s="164"/>
      <c r="FG10" s="164"/>
      <c r="FH10" s="164"/>
      <c r="FI10" s="164"/>
      <c r="FJ10" s="164"/>
      <c r="FK10" s="164"/>
      <c r="FL10" s="164"/>
      <c r="FM10" s="164"/>
      <c r="FN10" s="164"/>
      <c r="FO10" s="164"/>
      <c r="FP10" s="164"/>
      <c r="FQ10" s="164"/>
      <c r="FR10" s="164"/>
      <c r="FS10" s="164"/>
      <c r="FT10" s="164"/>
      <c r="FU10" s="164"/>
      <c r="FV10" s="164"/>
      <c r="FW10" s="164"/>
      <c r="FX10" s="164"/>
      <c r="FY10" s="164"/>
      <c r="FZ10" s="164"/>
      <c r="GA10" s="164"/>
      <c r="GB10" s="164"/>
      <c r="GC10" s="164"/>
      <c r="GD10" s="164"/>
      <c r="GE10" s="164"/>
      <c r="GF10" s="164"/>
      <c r="GG10" s="164"/>
      <c r="GH10" s="164"/>
      <c r="GI10" s="164"/>
      <c r="GJ10" s="164"/>
      <c r="GK10" s="164"/>
      <c r="GL10" s="164"/>
      <c r="GM10" s="164"/>
      <c r="GN10" s="164"/>
      <c r="GO10" s="164"/>
      <c r="GP10" s="164"/>
      <c r="GQ10" s="164"/>
      <c r="GR10" s="164"/>
      <c r="GS10" s="164"/>
      <c r="GT10" s="164"/>
      <c r="GU10" s="164"/>
      <c r="GV10" s="164"/>
      <c r="GW10" s="164"/>
      <c r="GX10" s="164"/>
      <c r="GY10" s="164"/>
      <c r="GZ10" s="164"/>
      <c r="HA10" s="164"/>
      <c r="HB10" s="164"/>
      <c r="HC10" s="164"/>
      <c r="HD10" s="164"/>
      <c r="HE10" s="164"/>
      <c r="HF10" s="164"/>
      <c r="HG10" s="164"/>
      <c r="HH10" s="164"/>
      <c r="HI10" s="164"/>
      <c r="HJ10" s="164"/>
      <c r="HK10" s="164"/>
      <c r="HL10" s="164"/>
      <c r="HM10" s="164"/>
      <c r="HN10" s="164"/>
      <c r="HO10" s="164"/>
      <c r="HP10" s="164"/>
      <c r="HQ10" s="164"/>
      <c r="HR10" s="164"/>
      <c r="HS10" s="164"/>
      <c r="HT10" s="164"/>
      <c r="HU10" s="164"/>
      <c r="HV10" s="164"/>
      <c r="HW10" s="164"/>
      <c r="HX10" s="164"/>
      <c r="HY10" s="164"/>
      <c r="HZ10" s="164"/>
      <c r="IA10" s="164"/>
      <c r="IB10" s="164"/>
      <c r="IC10" s="164"/>
      <c r="ID10" s="164"/>
      <c r="IE10" s="164"/>
      <c r="IF10" s="164"/>
      <c r="IG10" s="164"/>
      <c r="IH10" s="164"/>
      <c r="II10" s="164"/>
      <c r="IJ10" s="164"/>
      <c r="IK10" s="164"/>
      <c r="IL10" s="164"/>
      <c r="IM10" s="164"/>
      <c r="IN10" s="164"/>
      <c r="IO10" s="164"/>
      <c r="IP10" s="164"/>
      <c r="IQ10" s="164"/>
      <c r="IR10" s="164"/>
      <c r="IS10" s="164"/>
      <c r="IT10" s="164"/>
      <c r="IU10" s="164"/>
      <c r="IV10" s="164"/>
    </row>
    <row r="11" s="153" customFormat="1" ht="30" customHeight="1" spans="1:256">
      <c r="A11" s="165" t="s">
        <v>649</v>
      </c>
      <c r="B11" s="166"/>
      <c r="C11" s="166"/>
      <c r="D11" s="166"/>
      <c r="E11" s="167"/>
      <c r="F11" s="167"/>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4"/>
      <c r="DL11" s="164"/>
      <c r="DM11" s="164"/>
      <c r="DN11" s="164"/>
      <c r="DO11" s="164"/>
      <c r="DP11" s="164"/>
      <c r="DQ11" s="164"/>
      <c r="DR11" s="164"/>
      <c r="DS11" s="164"/>
      <c r="DT11" s="164"/>
      <c r="DU11" s="164"/>
      <c r="DV11" s="164"/>
      <c r="DW11" s="164"/>
      <c r="DX11" s="164"/>
      <c r="DY11" s="164"/>
      <c r="DZ11" s="164"/>
      <c r="EA11" s="164"/>
      <c r="EB11" s="164"/>
      <c r="EC11" s="164"/>
      <c r="ED11" s="164"/>
      <c r="EE11" s="164"/>
      <c r="EF11" s="164"/>
      <c r="EG11" s="164"/>
      <c r="EH11" s="164"/>
      <c r="EI11" s="164"/>
      <c r="EJ11" s="164"/>
      <c r="EK11" s="164"/>
      <c r="EL11" s="164"/>
      <c r="EM11" s="164"/>
      <c r="EN11" s="164"/>
      <c r="EO11" s="164"/>
      <c r="EP11" s="164"/>
      <c r="EQ11" s="164"/>
      <c r="ER11" s="164"/>
      <c r="ES11" s="164"/>
      <c r="ET11" s="164"/>
      <c r="EU11" s="164"/>
      <c r="EV11" s="164"/>
      <c r="EW11" s="164"/>
      <c r="EX11" s="164"/>
      <c r="EY11" s="164"/>
      <c r="EZ11" s="164"/>
      <c r="FA11" s="164"/>
      <c r="FB11" s="164"/>
      <c r="FC11" s="164"/>
      <c r="FD11" s="164"/>
      <c r="FE11" s="164"/>
      <c r="FF11" s="164"/>
      <c r="FG11" s="164"/>
      <c r="FH11" s="164"/>
      <c r="FI11" s="164"/>
      <c r="FJ11" s="164"/>
      <c r="FK11" s="164"/>
      <c r="FL11" s="164"/>
      <c r="FM11" s="164"/>
      <c r="FN11" s="164"/>
      <c r="FO11" s="164"/>
      <c r="FP11" s="164"/>
      <c r="FQ11" s="164"/>
      <c r="FR11" s="164"/>
      <c r="FS11" s="164"/>
      <c r="FT11" s="164"/>
      <c r="FU11" s="164"/>
      <c r="FV11" s="164"/>
      <c r="FW11" s="164"/>
      <c r="FX11" s="164"/>
      <c r="FY11" s="164"/>
      <c r="FZ11" s="164"/>
      <c r="GA11" s="164"/>
      <c r="GB11" s="164"/>
      <c r="GC11" s="164"/>
      <c r="GD11" s="164"/>
      <c r="GE11" s="164"/>
      <c r="GF11" s="164"/>
      <c r="GG11" s="164"/>
      <c r="GH11" s="164"/>
      <c r="GI11" s="164"/>
      <c r="GJ11" s="164"/>
      <c r="GK11" s="164"/>
      <c r="GL11" s="164"/>
      <c r="GM11" s="164"/>
      <c r="GN11" s="164"/>
      <c r="GO11" s="164"/>
      <c r="GP11" s="164"/>
      <c r="GQ11" s="164"/>
      <c r="GR11" s="164"/>
      <c r="GS11" s="164"/>
      <c r="GT11" s="164"/>
      <c r="GU11" s="164"/>
      <c r="GV11" s="164"/>
      <c r="GW11" s="164"/>
      <c r="GX11" s="164"/>
      <c r="GY11" s="164"/>
      <c r="GZ11" s="164"/>
      <c r="HA11" s="164"/>
      <c r="HB11" s="164"/>
      <c r="HC11" s="164"/>
      <c r="HD11" s="164"/>
      <c r="HE11" s="164"/>
      <c r="HF11" s="164"/>
      <c r="HG11" s="164"/>
      <c r="HH11" s="164"/>
      <c r="HI11" s="164"/>
      <c r="HJ11" s="164"/>
      <c r="HK11" s="164"/>
      <c r="HL11" s="164"/>
      <c r="HM11" s="164"/>
      <c r="HN11" s="164"/>
      <c r="HO11" s="164"/>
      <c r="HP11" s="164"/>
      <c r="HQ11" s="164"/>
      <c r="HR11" s="164"/>
      <c r="HS11" s="164"/>
      <c r="HT11" s="164"/>
      <c r="HU11" s="164"/>
      <c r="HV11" s="164"/>
      <c r="HW11" s="164"/>
      <c r="HX11" s="164"/>
      <c r="HY11" s="164"/>
      <c r="HZ11" s="164"/>
      <c r="IA11" s="164"/>
      <c r="IB11" s="164"/>
      <c r="IC11" s="164"/>
      <c r="ID11" s="164"/>
      <c r="IE11" s="164"/>
      <c r="IF11" s="164"/>
      <c r="IG11" s="164"/>
      <c r="IH11" s="164"/>
      <c r="II11" s="164"/>
      <c r="IJ11" s="164"/>
      <c r="IK11" s="164"/>
      <c r="IL11" s="164"/>
      <c r="IM11" s="164"/>
      <c r="IN11" s="164"/>
      <c r="IO11" s="164"/>
      <c r="IP11" s="164"/>
      <c r="IQ11" s="164"/>
      <c r="IR11" s="164"/>
      <c r="IS11" s="164"/>
      <c r="IT11" s="164"/>
      <c r="IU11" s="164"/>
      <c r="IV11" s="164"/>
    </row>
    <row r="12" s="153" customFormat="1" ht="30" customHeight="1" spans="1:256">
      <c r="A12" s="165" t="s">
        <v>650</v>
      </c>
      <c r="B12" s="166"/>
      <c r="C12" s="166"/>
      <c r="D12" s="166"/>
      <c r="E12" s="167"/>
      <c r="F12" s="167"/>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4"/>
      <c r="CL12" s="164"/>
      <c r="CM12" s="164"/>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4"/>
      <c r="DL12" s="164"/>
      <c r="DM12" s="164"/>
      <c r="DN12" s="164"/>
      <c r="DO12" s="164"/>
      <c r="DP12" s="164"/>
      <c r="DQ12" s="164"/>
      <c r="DR12" s="164"/>
      <c r="DS12" s="164"/>
      <c r="DT12" s="164"/>
      <c r="DU12" s="164"/>
      <c r="DV12" s="164"/>
      <c r="DW12" s="164"/>
      <c r="DX12" s="164"/>
      <c r="DY12" s="164"/>
      <c r="DZ12" s="164"/>
      <c r="EA12" s="164"/>
      <c r="EB12" s="164"/>
      <c r="EC12" s="164"/>
      <c r="ED12" s="164"/>
      <c r="EE12" s="164"/>
      <c r="EF12" s="164"/>
      <c r="EG12" s="164"/>
      <c r="EH12" s="164"/>
      <c r="EI12" s="164"/>
      <c r="EJ12" s="164"/>
      <c r="EK12" s="164"/>
      <c r="EL12" s="164"/>
      <c r="EM12" s="164"/>
      <c r="EN12" s="164"/>
      <c r="EO12" s="164"/>
      <c r="EP12" s="164"/>
      <c r="EQ12" s="164"/>
      <c r="ER12" s="164"/>
      <c r="ES12" s="164"/>
      <c r="ET12" s="164"/>
      <c r="EU12" s="164"/>
      <c r="EV12" s="164"/>
      <c r="EW12" s="164"/>
      <c r="EX12" s="164"/>
      <c r="EY12" s="164"/>
      <c r="EZ12" s="164"/>
      <c r="FA12" s="164"/>
      <c r="FB12" s="164"/>
      <c r="FC12" s="164"/>
      <c r="FD12" s="164"/>
      <c r="FE12" s="164"/>
      <c r="FF12" s="164"/>
      <c r="FG12" s="164"/>
      <c r="FH12" s="164"/>
      <c r="FI12" s="164"/>
      <c r="FJ12" s="164"/>
      <c r="FK12" s="164"/>
      <c r="FL12" s="164"/>
      <c r="FM12" s="164"/>
      <c r="FN12" s="164"/>
      <c r="FO12" s="164"/>
      <c r="FP12" s="164"/>
      <c r="FQ12" s="164"/>
      <c r="FR12" s="164"/>
      <c r="FS12" s="164"/>
      <c r="FT12" s="164"/>
      <c r="FU12" s="164"/>
      <c r="FV12" s="164"/>
      <c r="FW12" s="164"/>
      <c r="FX12" s="164"/>
      <c r="FY12" s="164"/>
      <c r="FZ12" s="164"/>
      <c r="GA12" s="164"/>
      <c r="GB12" s="164"/>
      <c r="GC12" s="164"/>
      <c r="GD12" s="164"/>
      <c r="GE12" s="164"/>
      <c r="GF12" s="164"/>
      <c r="GG12" s="164"/>
      <c r="GH12" s="164"/>
      <c r="GI12" s="164"/>
      <c r="GJ12" s="164"/>
      <c r="GK12" s="164"/>
      <c r="GL12" s="164"/>
      <c r="GM12" s="164"/>
      <c r="GN12" s="164"/>
      <c r="GO12" s="164"/>
      <c r="GP12" s="164"/>
      <c r="GQ12" s="164"/>
      <c r="GR12" s="164"/>
      <c r="GS12" s="164"/>
      <c r="GT12" s="164"/>
      <c r="GU12" s="164"/>
      <c r="GV12" s="164"/>
      <c r="GW12" s="164"/>
      <c r="GX12" s="164"/>
      <c r="GY12" s="164"/>
      <c r="GZ12" s="164"/>
      <c r="HA12" s="164"/>
      <c r="HB12" s="164"/>
      <c r="HC12" s="164"/>
      <c r="HD12" s="164"/>
      <c r="HE12" s="164"/>
      <c r="HF12" s="164"/>
      <c r="HG12" s="164"/>
      <c r="HH12" s="164"/>
      <c r="HI12" s="164"/>
      <c r="HJ12" s="164"/>
      <c r="HK12" s="164"/>
      <c r="HL12" s="164"/>
      <c r="HM12" s="164"/>
      <c r="HN12" s="164"/>
      <c r="HO12" s="164"/>
      <c r="HP12" s="164"/>
      <c r="HQ12" s="164"/>
      <c r="HR12" s="164"/>
      <c r="HS12" s="164"/>
      <c r="HT12" s="164"/>
      <c r="HU12" s="164"/>
      <c r="HV12" s="164"/>
      <c r="HW12" s="164"/>
      <c r="HX12" s="164"/>
      <c r="HY12" s="164"/>
      <c r="HZ12" s="164"/>
      <c r="IA12" s="164"/>
      <c r="IB12" s="164"/>
      <c r="IC12" s="164"/>
      <c r="ID12" s="164"/>
      <c r="IE12" s="164"/>
      <c r="IF12" s="164"/>
      <c r="IG12" s="164"/>
      <c r="IH12" s="164"/>
      <c r="II12" s="164"/>
      <c r="IJ12" s="164"/>
      <c r="IK12" s="164"/>
      <c r="IL12" s="164"/>
      <c r="IM12" s="164"/>
      <c r="IN12" s="164"/>
      <c r="IO12" s="164"/>
      <c r="IP12" s="164"/>
      <c r="IQ12" s="164"/>
      <c r="IR12" s="164"/>
      <c r="IS12" s="164"/>
      <c r="IT12" s="164"/>
      <c r="IU12" s="164"/>
      <c r="IV12" s="164"/>
    </row>
    <row r="13" s="153" customFormat="1" ht="30" customHeight="1" spans="1:256">
      <c r="A13" s="165" t="s">
        <v>651</v>
      </c>
      <c r="B13" s="166"/>
      <c r="C13" s="166"/>
      <c r="D13" s="166"/>
      <c r="E13" s="167"/>
      <c r="F13" s="167"/>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164"/>
      <c r="CP13" s="164"/>
      <c r="CQ13" s="164"/>
      <c r="CR13" s="164"/>
      <c r="CS13" s="164"/>
      <c r="CT13" s="164"/>
      <c r="CU13" s="164"/>
      <c r="CV13" s="164"/>
      <c r="CW13" s="164"/>
      <c r="CX13" s="164"/>
      <c r="CY13" s="164"/>
      <c r="CZ13" s="164"/>
      <c r="DA13" s="164"/>
      <c r="DB13" s="164"/>
      <c r="DC13" s="164"/>
      <c r="DD13" s="164"/>
      <c r="DE13" s="164"/>
      <c r="DF13" s="164"/>
      <c r="DG13" s="164"/>
      <c r="DH13" s="164"/>
      <c r="DI13" s="164"/>
      <c r="DJ13" s="164"/>
      <c r="DK13" s="164"/>
      <c r="DL13" s="164"/>
      <c r="DM13" s="164"/>
      <c r="DN13" s="164"/>
      <c r="DO13" s="164"/>
      <c r="DP13" s="164"/>
      <c r="DQ13" s="164"/>
      <c r="DR13" s="164"/>
      <c r="DS13" s="164"/>
      <c r="DT13" s="164"/>
      <c r="DU13" s="164"/>
      <c r="DV13" s="164"/>
      <c r="DW13" s="164"/>
      <c r="DX13" s="164"/>
      <c r="DY13" s="164"/>
      <c r="DZ13" s="164"/>
      <c r="EA13" s="164"/>
      <c r="EB13" s="164"/>
      <c r="EC13" s="164"/>
      <c r="ED13" s="164"/>
      <c r="EE13" s="164"/>
      <c r="EF13" s="164"/>
      <c r="EG13" s="164"/>
      <c r="EH13" s="164"/>
      <c r="EI13" s="164"/>
      <c r="EJ13" s="164"/>
      <c r="EK13" s="164"/>
      <c r="EL13" s="164"/>
      <c r="EM13" s="164"/>
      <c r="EN13" s="164"/>
      <c r="EO13" s="164"/>
      <c r="EP13" s="164"/>
      <c r="EQ13" s="164"/>
      <c r="ER13" s="164"/>
      <c r="ES13" s="164"/>
      <c r="ET13" s="164"/>
      <c r="EU13" s="164"/>
      <c r="EV13" s="164"/>
      <c r="EW13" s="164"/>
      <c r="EX13" s="164"/>
      <c r="EY13" s="164"/>
      <c r="EZ13" s="164"/>
      <c r="FA13" s="164"/>
      <c r="FB13" s="164"/>
      <c r="FC13" s="164"/>
      <c r="FD13" s="164"/>
      <c r="FE13" s="164"/>
      <c r="FF13" s="164"/>
      <c r="FG13" s="164"/>
      <c r="FH13" s="164"/>
      <c r="FI13" s="164"/>
      <c r="FJ13" s="164"/>
      <c r="FK13" s="164"/>
      <c r="FL13" s="164"/>
      <c r="FM13" s="164"/>
      <c r="FN13" s="164"/>
      <c r="FO13" s="164"/>
      <c r="FP13" s="164"/>
      <c r="FQ13" s="164"/>
      <c r="FR13" s="164"/>
      <c r="FS13" s="164"/>
      <c r="FT13" s="164"/>
      <c r="FU13" s="164"/>
      <c r="FV13" s="164"/>
      <c r="FW13" s="164"/>
      <c r="FX13" s="164"/>
      <c r="FY13" s="164"/>
      <c r="FZ13" s="164"/>
      <c r="GA13" s="164"/>
      <c r="GB13" s="164"/>
      <c r="GC13" s="164"/>
      <c r="GD13" s="164"/>
      <c r="GE13" s="164"/>
      <c r="GF13" s="164"/>
      <c r="GG13" s="164"/>
      <c r="GH13" s="164"/>
      <c r="GI13" s="164"/>
      <c r="GJ13" s="164"/>
      <c r="GK13" s="164"/>
      <c r="GL13" s="164"/>
      <c r="GM13" s="164"/>
      <c r="GN13" s="164"/>
      <c r="GO13" s="164"/>
      <c r="GP13" s="164"/>
      <c r="GQ13" s="164"/>
      <c r="GR13" s="164"/>
      <c r="GS13" s="164"/>
      <c r="GT13" s="164"/>
      <c r="GU13" s="164"/>
      <c r="GV13" s="164"/>
      <c r="GW13" s="164"/>
      <c r="GX13" s="164"/>
      <c r="GY13" s="164"/>
      <c r="GZ13" s="164"/>
      <c r="HA13" s="164"/>
      <c r="HB13" s="164"/>
      <c r="HC13" s="164"/>
      <c r="HD13" s="164"/>
      <c r="HE13" s="164"/>
      <c r="HF13" s="164"/>
      <c r="HG13" s="164"/>
      <c r="HH13" s="164"/>
      <c r="HI13" s="164"/>
      <c r="HJ13" s="164"/>
      <c r="HK13" s="164"/>
      <c r="HL13" s="164"/>
      <c r="HM13" s="164"/>
      <c r="HN13" s="164"/>
      <c r="HO13" s="164"/>
      <c r="HP13" s="164"/>
      <c r="HQ13" s="164"/>
      <c r="HR13" s="164"/>
      <c r="HS13" s="164"/>
      <c r="HT13" s="164"/>
      <c r="HU13" s="164"/>
      <c r="HV13" s="164"/>
      <c r="HW13" s="164"/>
      <c r="HX13" s="164"/>
      <c r="HY13" s="164"/>
      <c r="HZ13" s="164"/>
      <c r="IA13" s="164"/>
      <c r="IB13" s="164"/>
      <c r="IC13" s="164"/>
      <c r="ID13" s="164"/>
      <c r="IE13" s="164"/>
      <c r="IF13" s="164"/>
      <c r="IG13" s="164"/>
      <c r="IH13" s="164"/>
      <c r="II13" s="164"/>
      <c r="IJ13" s="164"/>
      <c r="IK13" s="164"/>
      <c r="IL13" s="164"/>
      <c r="IM13" s="164"/>
      <c r="IN13" s="164"/>
      <c r="IO13" s="164"/>
      <c r="IP13" s="164"/>
      <c r="IQ13" s="164"/>
      <c r="IR13" s="164"/>
      <c r="IS13" s="164"/>
      <c r="IT13" s="164"/>
      <c r="IU13" s="164"/>
      <c r="IV13" s="164"/>
    </row>
    <row r="14" s="153" customFormat="1" ht="30" customHeight="1" spans="1:256">
      <c r="A14" s="168" t="s">
        <v>652</v>
      </c>
      <c r="B14" s="166"/>
      <c r="C14" s="166"/>
      <c r="D14" s="166"/>
      <c r="E14" s="167"/>
      <c r="F14" s="167"/>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164"/>
      <c r="BW14" s="164"/>
      <c r="BX14" s="164"/>
      <c r="BY14" s="164"/>
      <c r="BZ14" s="164"/>
      <c r="CA14" s="164"/>
      <c r="CB14" s="164"/>
      <c r="CC14" s="164"/>
      <c r="CD14" s="164"/>
      <c r="CE14" s="164"/>
      <c r="CF14" s="164"/>
      <c r="CG14" s="164"/>
      <c r="CH14" s="164"/>
      <c r="CI14" s="164"/>
      <c r="CJ14" s="164"/>
      <c r="CK14" s="164"/>
      <c r="CL14" s="164"/>
      <c r="CM14" s="164"/>
      <c r="CN14" s="164"/>
      <c r="CO14" s="164"/>
      <c r="CP14" s="164"/>
      <c r="CQ14" s="164"/>
      <c r="CR14" s="164"/>
      <c r="CS14" s="164"/>
      <c r="CT14" s="164"/>
      <c r="CU14" s="164"/>
      <c r="CV14" s="164"/>
      <c r="CW14" s="164"/>
      <c r="CX14" s="164"/>
      <c r="CY14" s="164"/>
      <c r="CZ14" s="164"/>
      <c r="DA14" s="164"/>
      <c r="DB14" s="164"/>
      <c r="DC14" s="164"/>
      <c r="DD14" s="164"/>
      <c r="DE14" s="164"/>
      <c r="DF14" s="164"/>
      <c r="DG14" s="164"/>
      <c r="DH14" s="164"/>
      <c r="DI14" s="164"/>
      <c r="DJ14" s="164"/>
      <c r="DK14" s="164"/>
      <c r="DL14" s="164"/>
      <c r="DM14" s="164"/>
      <c r="DN14" s="164"/>
      <c r="DO14" s="164"/>
      <c r="DP14" s="164"/>
      <c r="DQ14" s="164"/>
      <c r="DR14" s="164"/>
      <c r="DS14" s="164"/>
      <c r="DT14" s="164"/>
      <c r="DU14" s="164"/>
      <c r="DV14" s="164"/>
      <c r="DW14" s="164"/>
      <c r="DX14" s="164"/>
      <c r="DY14" s="164"/>
      <c r="DZ14" s="164"/>
      <c r="EA14" s="164"/>
      <c r="EB14" s="164"/>
      <c r="EC14" s="164"/>
      <c r="ED14" s="164"/>
      <c r="EE14" s="164"/>
      <c r="EF14" s="164"/>
      <c r="EG14" s="164"/>
      <c r="EH14" s="164"/>
      <c r="EI14" s="164"/>
      <c r="EJ14" s="164"/>
      <c r="EK14" s="164"/>
      <c r="EL14" s="164"/>
      <c r="EM14" s="164"/>
      <c r="EN14" s="164"/>
      <c r="EO14" s="164"/>
      <c r="EP14" s="164"/>
      <c r="EQ14" s="164"/>
      <c r="ER14" s="164"/>
      <c r="ES14" s="164"/>
      <c r="ET14" s="164"/>
      <c r="EU14" s="164"/>
      <c r="EV14" s="164"/>
      <c r="EW14" s="164"/>
      <c r="EX14" s="164"/>
      <c r="EY14" s="164"/>
      <c r="EZ14" s="164"/>
      <c r="FA14" s="164"/>
      <c r="FB14" s="164"/>
      <c r="FC14" s="164"/>
      <c r="FD14" s="164"/>
      <c r="FE14" s="164"/>
      <c r="FF14" s="164"/>
      <c r="FG14" s="164"/>
      <c r="FH14" s="164"/>
      <c r="FI14" s="164"/>
      <c r="FJ14" s="164"/>
      <c r="FK14" s="164"/>
      <c r="FL14" s="164"/>
      <c r="FM14" s="164"/>
      <c r="FN14" s="164"/>
      <c r="FO14" s="164"/>
      <c r="FP14" s="164"/>
      <c r="FQ14" s="164"/>
      <c r="FR14" s="164"/>
      <c r="FS14" s="164"/>
      <c r="FT14" s="164"/>
      <c r="FU14" s="164"/>
      <c r="FV14" s="164"/>
      <c r="FW14" s="164"/>
      <c r="FX14" s="164"/>
      <c r="FY14" s="164"/>
      <c r="FZ14" s="164"/>
      <c r="GA14" s="164"/>
      <c r="GB14" s="164"/>
      <c r="GC14" s="164"/>
      <c r="GD14" s="164"/>
      <c r="GE14" s="164"/>
      <c r="GF14" s="164"/>
      <c r="GG14" s="164"/>
      <c r="GH14" s="164"/>
      <c r="GI14" s="164"/>
      <c r="GJ14" s="164"/>
      <c r="GK14" s="164"/>
      <c r="GL14" s="164"/>
      <c r="GM14" s="164"/>
      <c r="GN14" s="164"/>
      <c r="GO14" s="164"/>
      <c r="GP14" s="164"/>
      <c r="GQ14" s="164"/>
      <c r="GR14" s="164"/>
      <c r="GS14" s="164"/>
      <c r="GT14" s="164"/>
      <c r="GU14" s="164"/>
      <c r="GV14" s="164"/>
      <c r="GW14" s="164"/>
      <c r="GX14" s="164"/>
      <c r="GY14" s="164"/>
      <c r="GZ14" s="164"/>
      <c r="HA14" s="164"/>
      <c r="HB14" s="164"/>
      <c r="HC14" s="164"/>
      <c r="HD14" s="164"/>
      <c r="HE14" s="164"/>
      <c r="HF14" s="164"/>
      <c r="HG14" s="164"/>
      <c r="HH14" s="164"/>
      <c r="HI14" s="164"/>
      <c r="HJ14" s="164"/>
      <c r="HK14" s="164"/>
      <c r="HL14" s="164"/>
      <c r="HM14" s="164"/>
      <c r="HN14" s="164"/>
      <c r="HO14" s="164"/>
      <c r="HP14" s="164"/>
      <c r="HQ14" s="164"/>
      <c r="HR14" s="164"/>
      <c r="HS14" s="164"/>
      <c r="HT14" s="164"/>
      <c r="HU14" s="164"/>
      <c r="HV14" s="164"/>
      <c r="HW14" s="164"/>
      <c r="HX14" s="164"/>
      <c r="HY14" s="164"/>
      <c r="HZ14" s="164"/>
      <c r="IA14" s="164"/>
      <c r="IB14" s="164"/>
      <c r="IC14" s="164"/>
      <c r="ID14" s="164"/>
      <c r="IE14" s="164"/>
      <c r="IF14" s="164"/>
      <c r="IG14" s="164"/>
      <c r="IH14" s="164"/>
      <c r="II14" s="164"/>
      <c r="IJ14" s="164"/>
      <c r="IK14" s="164"/>
      <c r="IL14" s="164"/>
      <c r="IM14" s="164"/>
      <c r="IN14" s="164"/>
      <c r="IO14" s="164"/>
      <c r="IP14" s="164"/>
      <c r="IQ14" s="164"/>
      <c r="IR14" s="164"/>
      <c r="IS14" s="164"/>
      <c r="IT14" s="164"/>
      <c r="IU14" s="164"/>
      <c r="IV14" s="164"/>
    </row>
    <row r="15" s="153" customFormat="1" ht="30" customHeight="1" spans="1:256">
      <c r="A15" s="168" t="s">
        <v>653</v>
      </c>
      <c r="B15" s="166"/>
      <c r="C15" s="166"/>
      <c r="D15" s="166"/>
      <c r="E15" s="167"/>
      <c r="F15" s="167"/>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CC15" s="164"/>
      <c r="CD15" s="164"/>
      <c r="CE15" s="164"/>
      <c r="CF15" s="164"/>
      <c r="CG15" s="164"/>
      <c r="CH15" s="164"/>
      <c r="CI15" s="164"/>
      <c r="CJ15" s="164"/>
      <c r="CK15" s="164"/>
      <c r="CL15" s="164"/>
      <c r="CM15" s="164"/>
      <c r="CN15" s="164"/>
      <c r="CO15" s="164"/>
      <c r="CP15" s="164"/>
      <c r="CQ15" s="164"/>
      <c r="CR15" s="164"/>
      <c r="CS15" s="164"/>
      <c r="CT15" s="164"/>
      <c r="CU15" s="164"/>
      <c r="CV15" s="164"/>
      <c r="CW15" s="164"/>
      <c r="CX15" s="164"/>
      <c r="CY15" s="164"/>
      <c r="CZ15" s="164"/>
      <c r="DA15" s="164"/>
      <c r="DB15" s="164"/>
      <c r="DC15" s="164"/>
      <c r="DD15" s="164"/>
      <c r="DE15" s="164"/>
      <c r="DF15" s="164"/>
      <c r="DG15" s="164"/>
      <c r="DH15" s="164"/>
      <c r="DI15" s="164"/>
      <c r="DJ15" s="164"/>
      <c r="DK15" s="164"/>
      <c r="DL15" s="164"/>
      <c r="DM15" s="164"/>
      <c r="DN15" s="164"/>
      <c r="DO15" s="164"/>
      <c r="DP15" s="164"/>
      <c r="DQ15" s="164"/>
      <c r="DR15" s="164"/>
      <c r="DS15" s="164"/>
      <c r="DT15" s="164"/>
      <c r="DU15" s="164"/>
      <c r="DV15" s="164"/>
      <c r="DW15" s="164"/>
      <c r="DX15" s="164"/>
      <c r="DY15" s="164"/>
      <c r="DZ15" s="164"/>
      <c r="EA15" s="164"/>
      <c r="EB15" s="164"/>
      <c r="EC15" s="164"/>
      <c r="ED15" s="164"/>
      <c r="EE15" s="164"/>
      <c r="EF15" s="164"/>
      <c r="EG15" s="164"/>
      <c r="EH15" s="164"/>
      <c r="EI15" s="164"/>
      <c r="EJ15" s="164"/>
      <c r="EK15" s="164"/>
      <c r="EL15" s="164"/>
      <c r="EM15" s="164"/>
      <c r="EN15" s="164"/>
      <c r="EO15" s="164"/>
      <c r="EP15" s="164"/>
      <c r="EQ15" s="164"/>
      <c r="ER15" s="164"/>
      <c r="ES15" s="164"/>
      <c r="ET15" s="164"/>
      <c r="EU15" s="164"/>
      <c r="EV15" s="164"/>
      <c r="EW15" s="164"/>
      <c r="EX15" s="164"/>
      <c r="EY15" s="164"/>
      <c r="EZ15" s="164"/>
      <c r="FA15" s="164"/>
      <c r="FB15" s="164"/>
      <c r="FC15" s="164"/>
      <c r="FD15" s="164"/>
      <c r="FE15" s="164"/>
      <c r="FF15" s="164"/>
      <c r="FG15" s="164"/>
      <c r="FH15" s="164"/>
      <c r="FI15" s="164"/>
      <c r="FJ15" s="164"/>
      <c r="FK15" s="164"/>
      <c r="FL15" s="164"/>
      <c r="FM15" s="164"/>
      <c r="FN15" s="164"/>
      <c r="FO15" s="164"/>
      <c r="FP15" s="164"/>
      <c r="FQ15" s="164"/>
      <c r="FR15" s="164"/>
      <c r="FS15" s="164"/>
      <c r="FT15" s="164"/>
      <c r="FU15" s="164"/>
      <c r="FV15" s="164"/>
      <c r="FW15" s="164"/>
      <c r="FX15" s="164"/>
      <c r="FY15" s="164"/>
      <c r="FZ15" s="164"/>
      <c r="GA15" s="164"/>
      <c r="GB15" s="164"/>
      <c r="GC15" s="164"/>
      <c r="GD15" s="164"/>
      <c r="GE15" s="164"/>
      <c r="GF15" s="164"/>
      <c r="GG15" s="164"/>
      <c r="GH15" s="164"/>
      <c r="GI15" s="164"/>
      <c r="GJ15" s="164"/>
      <c r="GK15" s="164"/>
      <c r="GL15" s="164"/>
      <c r="GM15" s="164"/>
      <c r="GN15" s="164"/>
      <c r="GO15" s="164"/>
      <c r="GP15" s="164"/>
      <c r="GQ15" s="164"/>
      <c r="GR15" s="164"/>
      <c r="GS15" s="164"/>
      <c r="GT15" s="164"/>
      <c r="GU15" s="164"/>
      <c r="GV15" s="164"/>
      <c r="GW15" s="164"/>
      <c r="GX15" s="164"/>
      <c r="GY15" s="164"/>
      <c r="GZ15" s="164"/>
      <c r="HA15" s="164"/>
      <c r="HB15" s="164"/>
      <c r="HC15" s="164"/>
      <c r="HD15" s="164"/>
      <c r="HE15" s="164"/>
      <c r="HF15" s="164"/>
      <c r="HG15" s="164"/>
      <c r="HH15" s="164"/>
      <c r="HI15" s="164"/>
      <c r="HJ15" s="164"/>
      <c r="HK15" s="164"/>
      <c r="HL15" s="164"/>
      <c r="HM15" s="164"/>
      <c r="HN15" s="164"/>
      <c r="HO15" s="164"/>
      <c r="HP15" s="164"/>
      <c r="HQ15" s="164"/>
      <c r="HR15" s="164"/>
      <c r="HS15" s="164"/>
      <c r="HT15" s="164"/>
      <c r="HU15" s="164"/>
      <c r="HV15" s="164"/>
      <c r="HW15" s="164"/>
      <c r="HX15" s="164"/>
      <c r="HY15" s="164"/>
      <c r="HZ15" s="164"/>
      <c r="IA15" s="164"/>
      <c r="IB15" s="164"/>
      <c r="IC15" s="164"/>
      <c r="ID15" s="164"/>
      <c r="IE15" s="164"/>
      <c r="IF15" s="164"/>
      <c r="IG15" s="164"/>
      <c r="IH15" s="164"/>
      <c r="II15" s="164"/>
      <c r="IJ15" s="164"/>
      <c r="IK15" s="164"/>
      <c r="IL15" s="164"/>
      <c r="IM15" s="164"/>
      <c r="IN15" s="164"/>
      <c r="IO15" s="164"/>
      <c r="IP15" s="164"/>
      <c r="IQ15" s="164"/>
      <c r="IR15" s="164"/>
      <c r="IS15" s="164"/>
      <c r="IT15" s="164"/>
      <c r="IU15" s="164"/>
      <c r="IV15" s="164"/>
    </row>
    <row r="16" s="153" customFormat="1" ht="30" customHeight="1" spans="1:256">
      <c r="A16" s="165" t="s">
        <v>654</v>
      </c>
      <c r="B16" s="166"/>
      <c r="C16" s="166"/>
      <c r="D16" s="166"/>
      <c r="E16" s="169"/>
      <c r="F16" s="169"/>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4"/>
      <c r="BV16" s="164"/>
      <c r="BW16" s="164"/>
      <c r="BX16" s="164"/>
      <c r="BY16" s="164"/>
      <c r="BZ16" s="164"/>
      <c r="CA16" s="164"/>
      <c r="CB16" s="164"/>
      <c r="CC16" s="164"/>
      <c r="CD16" s="164"/>
      <c r="CE16" s="164"/>
      <c r="CF16" s="164"/>
      <c r="CG16" s="164"/>
      <c r="CH16" s="164"/>
      <c r="CI16" s="164"/>
      <c r="CJ16" s="164"/>
      <c r="CK16" s="164"/>
      <c r="CL16" s="164"/>
      <c r="CM16" s="164"/>
      <c r="CN16" s="164"/>
      <c r="CO16" s="164"/>
      <c r="CP16" s="164"/>
      <c r="CQ16" s="164"/>
      <c r="CR16" s="164"/>
      <c r="CS16" s="164"/>
      <c r="CT16" s="164"/>
      <c r="CU16" s="164"/>
      <c r="CV16" s="164"/>
      <c r="CW16" s="164"/>
      <c r="CX16" s="164"/>
      <c r="CY16" s="164"/>
      <c r="CZ16" s="164"/>
      <c r="DA16" s="164"/>
      <c r="DB16" s="164"/>
      <c r="DC16" s="164"/>
      <c r="DD16" s="164"/>
      <c r="DE16" s="164"/>
      <c r="DF16" s="164"/>
      <c r="DG16" s="164"/>
      <c r="DH16" s="164"/>
      <c r="DI16" s="164"/>
      <c r="DJ16" s="164"/>
      <c r="DK16" s="164"/>
      <c r="DL16" s="164"/>
      <c r="DM16" s="164"/>
      <c r="DN16" s="164"/>
      <c r="DO16" s="164"/>
      <c r="DP16" s="164"/>
      <c r="DQ16" s="164"/>
      <c r="DR16" s="164"/>
      <c r="DS16" s="164"/>
      <c r="DT16" s="164"/>
      <c r="DU16" s="164"/>
      <c r="DV16" s="164"/>
      <c r="DW16" s="164"/>
      <c r="DX16" s="164"/>
      <c r="DY16" s="164"/>
      <c r="DZ16" s="164"/>
      <c r="EA16" s="164"/>
      <c r="EB16" s="164"/>
      <c r="EC16" s="164"/>
      <c r="ED16" s="164"/>
      <c r="EE16" s="164"/>
      <c r="EF16" s="164"/>
      <c r="EG16" s="164"/>
      <c r="EH16" s="164"/>
      <c r="EI16" s="164"/>
      <c r="EJ16" s="164"/>
      <c r="EK16" s="164"/>
      <c r="EL16" s="164"/>
      <c r="EM16" s="164"/>
      <c r="EN16" s="164"/>
      <c r="EO16" s="164"/>
      <c r="EP16" s="164"/>
      <c r="EQ16" s="164"/>
      <c r="ER16" s="164"/>
      <c r="ES16" s="164"/>
      <c r="ET16" s="164"/>
      <c r="EU16" s="164"/>
      <c r="EV16" s="164"/>
      <c r="EW16" s="164"/>
      <c r="EX16" s="164"/>
      <c r="EY16" s="164"/>
      <c r="EZ16" s="164"/>
      <c r="FA16" s="164"/>
      <c r="FB16" s="164"/>
      <c r="FC16" s="164"/>
      <c r="FD16" s="164"/>
      <c r="FE16" s="164"/>
      <c r="FF16" s="164"/>
      <c r="FG16" s="164"/>
      <c r="FH16" s="164"/>
      <c r="FI16" s="164"/>
      <c r="FJ16" s="164"/>
      <c r="FK16" s="164"/>
      <c r="FL16" s="164"/>
      <c r="FM16" s="164"/>
      <c r="FN16" s="164"/>
      <c r="FO16" s="164"/>
      <c r="FP16" s="164"/>
      <c r="FQ16" s="164"/>
      <c r="FR16" s="164"/>
      <c r="FS16" s="164"/>
      <c r="FT16" s="164"/>
      <c r="FU16" s="164"/>
      <c r="FV16" s="164"/>
      <c r="FW16" s="164"/>
      <c r="FX16" s="164"/>
      <c r="FY16" s="164"/>
      <c r="FZ16" s="164"/>
      <c r="GA16" s="164"/>
      <c r="GB16" s="164"/>
      <c r="GC16" s="164"/>
      <c r="GD16" s="164"/>
      <c r="GE16" s="164"/>
      <c r="GF16" s="164"/>
      <c r="GG16" s="164"/>
      <c r="GH16" s="164"/>
      <c r="GI16" s="164"/>
      <c r="GJ16" s="164"/>
      <c r="GK16" s="164"/>
      <c r="GL16" s="164"/>
      <c r="GM16" s="164"/>
      <c r="GN16" s="164"/>
      <c r="GO16" s="164"/>
      <c r="GP16" s="164"/>
      <c r="GQ16" s="164"/>
      <c r="GR16" s="164"/>
      <c r="GS16" s="164"/>
      <c r="GT16" s="164"/>
      <c r="GU16" s="164"/>
      <c r="GV16" s="164"/>
      <c r="GW16" s="164"/>
      <c r="GX16" s="164"/>
      <c r="GY16" s="164"/>
      <c r="GZ16" s="164"/>
      <c r="HA16" s="164"/>
      <c r="HB16" s="164"/>
      <c r="HC16" s="164"/>
      <c r="HD16" s="164"/>
      <c r="HE16" s="164"/>
      <c r="HF16" s="164"/>
      <c r="HG16" s="164"/>
      <c r="HH16" s="164"/>
      <c r="HI16" s="164"/>
      <c r="HJ16" s="164"/>
      <c r="HK16" s="164"/>
      <c r="HL16" s="164"/>
      <c r="HM16" s="164"/>
      <c r="HN16" s="164"/>
      <c r="HO16" s="164"/>
      <c r="HP16" s="164"/>
      <c r="HQ16" s="164"/>
      <c r="HR16" s="164"/>
      <c r="HS16" s="164"/>
      <c r="HT16" s="164"/>
      <c r="HU16" s="164"/>
      <c r="HV16" s="164"/>
      <c r="HW16" s="164"/>
      <c r="HX16" s="164"/>
      <c r="HY16" s="164"/>
      <c r="HZ16" s="164"/>
      <c r="IA16" s="164"/>
      <c r="IB16" s="164"/>
      <c r="IC16" s="164"/>
      <c r="ID16" s="164"/>
      <c r="IE16" s="164"/>
      <c r="IF16" s="164"/>
      <c r="IG16" s="164"/>
      <c r="IH16" s="164"/>
      <c r="II16" s="164"/>
      <c r="IJ16" s="164"/>
      <c r="IK16" s="164"/>
      <c r="IL16" s="164"/>
      <c r="IM16" s="164"/>
      <c r="IN16" s="164"/>
      <c r="IO16" s="164"/>
      <c r="IP16" s="164"/>
      <c r="IQ16" s="164"/>
      <c r="IR16" s="164"/>
      <c r="IS16" s="164"/>
      <c r="IT16" s="164"/>
      <c r="IU16" s="164"/>
      <c r="IV16" s="164"/>
    </row>
    <row r="17" s="154" customFormat="1" ht="30" customHeight="1" spans="1:256">
      <c r="A17" s="168" t="s">
        <v>655</v>
      </c>
      <c r="B17" s="166"/>
      <c r="C17" s="166">
        <v>125</v>
      </c>
      <c r="D17" s="166"/>
      <c r="E17" s="169"/>
      <c r="F17" s="169"/>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c r="DF17" s="170"/>
      <c r="DG17" s="170"/>
      <c r="DH17" s="170"/>
      <c r="DI17" s="170"/>
      <c r="DJ17" s="170"/>
      <c r="DK17" s="170"/>
      <c r="DL17" s="170"/>
      <c r="DM17" s="170"/>
      <c r="DN17" s="170"/>
      <c r="DO17" s="170"/>
      <c r="DP17" s="170"/>
      <c r="DQ17" s="170"/>
      <c r="DR17" s="170"/>
      <c r="DS17" s="170"/>
      <c r="DT17" s="170"/>
      <c r="DU17" s="170"/>
      <c r="DV17" s="170"/>
      <c r="DW17" s="170"/>
      <c r="DX17" s="170"/>
      <c r="DY17" s="170"/>
      <c r="DZ17" s="170"/>
      <c r="EA17" s="170"/>
      <c r="EB17" s="170"/>
      <c r="EC17" s="170"/>
      <c r="ED17" s="170"/>
      <c r="EE17" s="170"/>
      <c r="EF17" s="170"/>
      <c r="EG17" s="170"/>
      <c r="EH17" s="170"/>
      <c r="EI17" s="170"/>
      <c r="EJ17" s="170"/>
      <c r="EK17" s="170"/>
      <c r="EL17" s="170"/>
      <c r="EM17" s="170"/>
      <c r="EN17" s="170"/>
      <c r="EO17" s="170"/>
      <c r="EP17" s="170"/>
      <c r="EQ17" s="170"/>
      <c r="ER17" s="170"/>
      <c r="ES17" s="170"/>
      <c r="ET17" s="170"/>
      <c r="EU17" s="170"/>
      <c r="EV17" s="170"/>
      <c r="EW17" s="170"/>
      <c r="EX17" s="170"/>
      <c r="EY17" s="170"/>
      <c r="EZ17" s="170"/>
      <c r="FA17" s="170"/>
      <c r="FB17" s="170"/>
      <c r="FC17" s="170"/>
      <c r="FD17" s="170"/>
      <c r="FE17" s="170"/>
      <c r="FF17" s="170"/>
      <c r="FG17" s="170"/>
      <c r="FH17" s="170"/>
      <c r="FI17" s="170"/>
      <c r="FJ17" s="170"/>
      <c r="FK17" s="170"/>
      <c r="FL17" s="170"/>
      <c r="FM17" s="170"/>
      <c r="FN17" s="170"/>
      <c r="FO17" s="170"/>
      <c r="FP17" s="170"/>
      <c r="FQ17" s="170"/>
      <c r="FR17" s="170"/>
      <c r="FS17" s="170"/>
      <c r="FT17" s="170"/>
      <c r="FU17" s="170"/>
      <c r="FV17" s="170"/>
      <c r="FW17" s="170"/>
      <c r="FX17" s="170"/>
      <c r="FY17" s="170"/>
      <c r="FZ17" s="170"/>
      <c r="GA17" s="170"/>
      <c r="GB17" s="170"/>
      <c r="GC17" s="170"/>
      <c r="GD17" s="170"/>
      <c r="GE17" s="170"/>
      <c r="GF17" s="170"/>
      <c r="GG17" s="170"/>
      <c r="GH17" s="170"/>
      <c r="GI17" s="170"/>
      <c r="GJ17" s="170"/>
      <c r="GK17" s="170"/>
      <c r="GL17" s="170"/>
      <c r="GM17" s="170"/>
      <c r="GN17" s="170"/>
      <c r="GO17" s="170"/>
      <c r="GP17" s="170"/>
      <c r="GQ17" s="170"/>
      <c r="GR17" s="170"/>
      <c r="GS17" s="170"/>
      <c r="GT17" s="170"/>
      <c r="GU17" s="170"/>
      <c r="GV17" s="170"/>
      <c r="GW17" s="170"/>
      <c r="GX17" s="170"/>
      <c r="GY17" s="170"/>
      <c r="GZ17" s="170"/>
      <c r="HA17" s="170"/>
      <c r="HB17" s="170"/>
      <c r="HC17" s="170"/>
      <c r="HD17" s="170"/>
      <c r="HE17" s="170"/>
      <c r="HF17" s="170"/>
      <c r="HG17" s="170"/>
      <c r="HH17" s="170"/>
      <c r="HI17" s="170"/>
      <c r="HJ17" s="170"/>
      <c r="HK17" s="170"/>
      <c r="HL17" s="170"/>
      <c r="HM17" s="170"/>
      <c r="HN17" s="170"/>
      <c r="HO17" s="170"/>
      <c r="HP17" s="170"/>
      <c r="HQ17" s="170"/>
      <c r="HR17" s="170"/>
      <c r="HS17" s="170"/>
      <c r="HT17" s="170"/>
      <c r="HU17" s="170"/>
      <c r="HV17" s="170"/>
      <c r="HW17" s="170"/>
      <c r="HX17" s="170"/>
      <c r="HY17" s="170"/>
      <c r="HZ17" s="170"/>
      <c r="IA17" s="170"/>
      <c r="IB17" s="170"/>
      <c r="IC17" s="170"/>
      <c r="ID17" s="170"/>
      <c r="IE17" s="170"/>
      <c r="IF17" s="170"/>
      <c r="IG17" s="170"/>
      <c r="IH17" s="170"/>
      <c r="II17" s="170"/>
      <c r="IJ17" s="170"/>
      <c r="IK17" s="170"/>
      <c r="IL17" s="170"/>
      <c r="IM17" s="170"/>
      <c r="IN17" s="170"/>
      <c r="IO17" s="170"/>
      <c r="IP17" s="170"/>
      <c r="IQ17" s="170"/>
      <c r="IR17" s="170"/>
      <c r="IS17" s="170"/>
      <c r="IT17" s="170"/>
      <c r="IU17" s="170"/>
      <c r="IV17" s="170"/>
    </row>
    <row r="18" s="154" customFormat="1" ht="30" customHeight="1" spans="1:256">
      <c r="A18" s="171" t="s">
        <v>131</v>
      </c>
      <c r="B18" s="172">
        <f>B6+B10+B14+B15+B17</f>
        <v>0</v>
      </c>
      <c r="C18" s="172">
        <f>C6+C10+C14+C15+C17</f>
        <v>125</v>
      </c>
      <c r="D18" s="172">
        <f>D6+D10+D14+D15+D17</f>
        <v>0</v>
      </c>
      <c r="E18" s="169"/>
      <c r="F18" s="169"/>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c r="EP18" s="170"/>
      <c r="EQ18" s="170"/>
      <c r="ER18" s="170"/>
      <c r="ES18" s="170"/>
      <c r="ET18" s="170"/>
      <c r="EU18" s="170"/>
      <c r="EV18" s="170"/>
      <c r="EW18" s="170"/>
      <c r="EX18" s="170"/>
      <c r="EY18" s="170"/>
      <c r="EZ18" s="170"/>
      <c r="FA18" s="170"/>
      <c r="FB18" s="170"/>
      <c r="FC18" s="170"/>
      <c r="FD18" s="170"/>
      <c r="FE18" s="170"/>
      <c r="FF18" s="170"/>
      <c r="FG18" s="170"/>
      <c r="FH18" s="170"/>
      <c r="FI18" s="170"/>
      <c r="FJ18" s="170"/>
      <c r="FK18" s="170"/>
      <c r="FL18" s="170"/>
      <c r="FM18" s="170"/>
      <c r="FN18" s="170"/>
      <c r="FO18" s="170"/>
      <c r="FP18" s="170"/>
      <c r="FQ18" s="170"/>
      <c r="FR18" s="170"/>
      <c r="FS18" s="170"/>
      <c r="FT18" s="170"/>
      <c r="FU18" s="170"/>
      <c r="FV18" s="170"/>
      <c r="FW18" s="170"/>
      <c r="FX18" s="170"/>
      <c r="FY18" s="170"/>
      <c r="FZ18" s="170"/>
      <c r="GA18" s="170"/>
      <c r="GB18" s="170"/>
      <c r="GC18" s="170"/>
      <c r="GD18" s="170"/>
      <c r="GE18" s="170"/>
      <c r="GF18" s="170"/>
      <c r="GG18" s="170"/>
      <c r="GH18" s="170"/>
      <c r="GI18" s="170"/>
      <c r="GJ18" s="170"/>
      <c r="GK18" s="170"/>
      <c r="GL18" s="170"/>
      <c r="GM18" s="170"/>
      <c r="GN18" s="170"/>
      <c r="GO18" s="170"/>
      <c r="GP18" s="170"/>
      <c r="GQ18" s="170"/>
      <c r="GR18" s="170"/>
      <c r="GS18" s="170"/>
      <c r="GT18" s="170"/>
      <c r="GU18" s="170"/>
      <c r="GV18" s="170"/>
      <c r="GW18" s="170"/>
      <c r="GX18" s="170"/>
      <c r="GY18" s="170"/>
      <c r="GZ18" s="170"/>
      <c r="HA18" s="170"/>
      <c r="HB18" s="170"/>
      <c r="HC18" s="170"/>
      <c r="HD18" s="170"/>
      <c r="HE18" s="170"/>
      <c r="HF18" s="170"/>
      <c r="HG18" s="170"/>
      <c r="HH18" s="170"/>
      <c r="HI18" s="170"/>
      <c r="HJ18" s="170"/>
      <c r="HK18" s="170"/>
      <c r="HL18" s="170"/>
      <c r="HM18" s="170"/>
      <c r="HN18" s="170"/>
      <c r="HO18" s="170"/>
      <c r="HP18" s="170"/>
      <c r="HQ18" s="170"/>
      <c r="HR18" s="170"/>
      <c r="HS18" s="170"/>
      <c r="HT18" s="170"/>
      <c r="HU18" s="170"/>
      <c r="HV18" s="170"/>
      <c r="HW18" s="170"/>
      <c r="HX18" s="170"/>
      <c r="HY18" s="170"/>
      <c r="HZ18" s="170"/>
      <c r="IA18" s="170"/>
      <c r="IB18" s="170"/>
      <c r="IC18" s="170"/>
      <c r="ID18" s="170"/>
      <c r="IE18" s="170"/>
      <c r="IF18" s="170"/>
      <c r="IG18" s="170"/>
      <c r="IH18" s="170"/>
      <c r="II18" s="170"/>
      <c r="IJ18" s="170"/>
      <c r="IK18" s="170"/>
      <c r="IL18" s="170"/>
      <c r="IM18" s="170"/>
      <c r="IN18" s="170"/>
      <c r="IO18" s="170"/>
      <c r="IP18" s="170"/>
      <c r="IQ18" s="170"/>
      <c r="IR18" s="170"/>
      <c r="IS18" s="170"/>
      <c r="IT18" s="170"/>
      <c r="IU18" s="170"/>
      <c r="IV18" s="170"/>
    </row>
    <row r="19" s="153" customFormat="1" ht="30" customHeight="1" spans="1:256">
      <c r="A19" s="165" t="s">
        <v>656</v>
      </c>
      <c r="B19" s="166">
        <v>89</v>
      </c>
      <c r="C19" s="166"/>
      <c r="D19" s="166">
        <v>128</v>
      </c>
      <c r="E19" s="169"/>
      <c r="F19" s="169"/>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4"/>
      <c r="BP19" s="164"/>
      <c r="BQ19" s="164"/>
      <c r="BR19" s="164"/>
      <c r="BS19" s="164"/>
      <c r="BT19" s="164"/>
      <c r="BU19" s="164"/>
      <c r="BV19" s="164"/>
      <c r="BW19" s="164"/>
      <c r="BX19" s="164"/>
      <c r="BY19" s="164"/>
      <c r="BZ19" s="164"/>
      <c r="CA19" s="164"/>
      <c r="CB19" s="164"/>
      <c r="CC19" s="164"/>
      <c r="CD19" s="164"/>
      <c r="CE19" s="164"/>
      <c r="CF19" s="164"/>
      <c r="CG19" s="164"/>
      <c r="CH19" s="164"/>
      <c r="CI19" s="164"/>
      <c r="CJ19" s="164"/>
      <c r="CK19" s="164"/>
      <c r="CL19" s="164"/>
      <c r="CM19" s="164"/>
      <c r="CN19" s="164"/>
      <c r="CO19" s="164"/>
      <c r="CP19" s="164"/>
      <c r="CQ19" s="164"/>
      <c r="CR19" s="164"/>
      <c r="CS19" s="164"/>
      <c r="CT19" s="164"/>
      <c r="CU19" s="164"/>
      <c r="CV19" s="164"/>
      <c r="CW19" s="164"/>
      <c r="CX19" s="164"/>
      <c r="CY19" s="164"/>
      <c r="CZ19" s="164"/>
      <c r="DA19" s="164"/>
      <c r="DB19" s="164"/>
      <c r="DC19" s="164"/>
      <c r="DD19" s="164"/>
      <c r="DE19" s="164"/>
      <c r="DF19" s="164"/>
      <c r="DG19" s="164"/>
      <c r="DH19" s="164"/>
      <c r="DI19" s="164"/>
      <c r="DJ19" s="164"/>
      <c r="DK19" s="164"/>
      <c r="DL19" s="164"/>
      <c r="DM19" s="164"/>
      <c r="DN19" s="164"/>
      <c r="DO19" s="164"/>
      <c r="DP19" s="164"/>
      <c r="DQ19" s="164"/>
      <c r="DR19" s="164"/>
      <c r="DS19" s="164"/>
      <c r="DT19" s="164"/>
      <c r="DU19" s="164"/>
      <c r="DV19" s="164"/>
      <c r="DW19" s="164"/>
      <c r="DX19" s="164"/>
      <c r="DY19" s="164"/>
      <c r="DZ19" s="164"/>
      <c r="EA19" s="164"/>
      <c r="EB19" s="164"/>
      <c r="EC19" s="164"/>
      <c r="ED19" s="164"/>
      <c r="EE19" s="164"/>
      <c r="EF19" s="164"/>
      <c r="EG19" s="164"/>
      <c r="EH19" s="164"/>
      <c r="EI19" s="164"/>
      <c r="EJ19" s="164"/>
      <c r="EK19" s="164"/>
      <c r="EL19" s="164"/>
      <c r="EM19" s="164"/>
      <c r="EN19" s="164"/>
      <c r="EO19" s="164"/>
      <c r="EP19" s="164"/>
      <c r="EQ19" s="164"/>
      <c r="ER19" s="164"/>
      <c r="ES19" s="164"/>
      <c r="ET19" s="164"/>
      <c r="EU19" s="164"/>
      <c r="EV19" s="164"/>
      <c r="EW19" s="164"/>
      <c r="EX19" s="164"/>
      <c r="EY19" s="164"/>
      <c r="EZ19" s="164"/>
      <c r="FA19" s="164"/>
      <c r="FB19" s="164"/>
      <c r="FC19" s="164"/>
      <c r="FD19" s="164"/>
      <c r="FE19" s="164"/>
      <c r="FF19" s="164"/>
      <c r="FG19" s="164"/>
      <c r="FH19" s="164"/>
      <c r="FI19" s="164"/>
      <c r="FJ19" s="164"/>
      <c r="FK19" s="164"/>
      <c r="FL19" s="164"/>
      <c r="FM19" s="164"/>
      <c r="FN19" s="164"/>
      <c r="FO19" s="164"/>
      <c r="FP19" s="164"/>
      <c r="FQ19" s="164"/>
      <c r="FR19" s="164"/>
      <c r="FS19" s="164"/>
      <c r="FT19" s="164"/>
      <c r="FU19" s="164"/>
      <c r="FV19" s="164"/>
      <c r="FW19" s="164"/>
      <c r="FX19" s="164"/>
      <c r="FY19" s="164"/>
      <c r="FZ19" s="164"/>
      <c r="GA19" s="164"/>
      <c r="GB19" s="164"/>
      <c r="GC19" s="164"/>
      <c r="GD19" s="164"/>
      <c r="GE19" s="164"/>
      <c r="GF19" s="164"/>
      <c r="GG19" s="164"/>
      <c r="GH19" s="164"/>
      <c r="GI19" s="164"/>
      <c r="GJ19" s="164"/>
      <c r="GK19" s="164"/>
      <c r="GL19" s="164"/>
      <c r="GM19" s="164"/>
      <c r="GN19" s="164"/>
      <c r="GO19" s="164"/>
      <c r="GP19" s="164"/>
      <c r="GQ19" s="164"/>
      <c r="GR19" s="164"/>
      <c r="GS19" s="164"/>
      <c r="GT19" s="164"/>
      <c r="GU19" s="164"/>
      <c r="GV19" s="164"/>
      <c r="GW19" s="164"/>
      <c r="GX19" s="164"/>
      <c r="GY19" s="164"/>
      <c r="GZ19" s="164"/>
      <c r="HA19" s="164"/>
      <c r="HB19" s="164"/>
      <c r="HC19" s="164"/>
      <c r="HD19" s="164"/>
      <c r="HE19" s="164"/>
      <c r="HF19" s="164"/>
      <c r="HG19" s="164"/>
      <c r="HH19" s="164"/>
      <c r="HI19" s="164"/>
      <c r="HJ19" s="164"/>
      <c r="HK19" s="164"/>
      <c r="HL19" s="164"/>
      <c r="HM19" s="164"/>
      <c r="HN19" s="164"/>
      <c r="HO19" s="164"/>
      <c r="HP19" s="164"/>
      <c r="HQ19" s="164"/>
      <c r="HR19" s="164"/>
      <c r="HS19" s="164"/>
      <c r="HT19" s="164"/>
      <c r="HU19" s="164"/>
      <c r="HV19" s="164"/>
      <c r="HW19" s="164"/>
      <c r="HX19" s="164"/>
      <c r="HY19" s="164"/>
      <c r="HZ19" s="164"/>
      <c r="IA19" s="164"/>
      <c r="IB19" s="164"/>
      <c r="IC19" s="164"/>
      <c r="ID19" s="164"/>
      <c r="IE19" s="164"/>
      <c r="IF19" s="164"/>
      <c r="IG19" s="164"/>
      <c r="IH19" s="164"/>
      <c r="II19" s="164"/>
      <c r="IJ19" s="164"/>
      <c r="IK19" s="164"/>
      <c r="IL19" s="164"/>
      <c r="IM19" s="164"/>
      <c r="IN19" s="164"/>
      <c r="IO19" s="164"/>
      <c r="IP19" s="164"/>
      <c r="IQ19" s="164"/>
      <c r="IR19" s="164"/>
      <c r="IS19" s="164"/>
      <c r="IT19" s="164"/>
      <c r="IU19" s="164"/>
      <c r="IV19" s="164"/>
    </row>
    <row r="20" s="153" customFormat="1" ht="30" customHeight="1" spans="1:256">
      <c r="A20" s="165" t="s">
        <v>657</v>
      </c>
      <c r="B20" s="173"/>
      <c r="C20" s="173"/>
      <c r="D20" s="173">
        <v>6</v>
      </c>
      <c r="E20" s="169"/>
      <c r="F20" s="169"/>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c r="BH20" s="164"/>
      <c r="BI20" s="164"/>
      <c r="BJ20" s="164"/>
      <c r="BK20" s="164"/>
      <c r="BL20" s="164"/>
      <c r="BM20" s="164"/>
      <c r="BN20" s="164"/>
      <c r="BO20" s="164"/>
      <c r="BP20" s="164"/>
      <c r="BQ20" s="164"/>
      <c r="BR20" s="164"/>
      <c r="BS20" s="164"/>
      <c r="BT20" s="164"/>
      <c r="BU20" s="164"/>
      <c r="BV20" s="164"/>
      <c r="BW20" s="164"/>
      <c r="BX20" s="164"/>
      <c r="BY20" s="164"/>
      <c r="BZ20" s="164"/>
      <c r="CA20" s="164"/>
      <c r="CB20" s="164"/>
      <c r="CC20" s="164"/>
      <c r="CD20" s="164"/>
      <c r="CE20" s="164"/>
      <c r="CF20" s="164"/>
      <c r="CG20" s="164"/>
      <c r="CH20" s="164"/>
      <c r="CI20" s="164"/>
      <c r="CJ20" s="164"/>
      <c r="CK20" s="164"/>
      <c r="CL20" s="164"/>
      <c r="CM20" s="164"/>
      <c r="CN20" s="164"/>
      <c r="CO20" s="164"/>
      <c r="CP20" s="164"/>
      <c r="CQ20" s="164"/>
      <c r="CR20" s="164"/>
      <c r="CS20" s="164"/>
      <c r="CT20" s="164"/>
      <c r="CU20" s="164"/>
      <c r="CV20" s="164"/>
      <c r="CW20" s="164"/>
      <c r="CX20" s="164"/>
      <c r="CY20" s="164"/>
      <c r="CZ20" s="164"/>
      <c r="DA20" s="164"/>
      <c r="DB20" s="164"/>
      <c r="DC20" s="164"/>
      <c r="DD20" s="164"/>
      <c r="DE20" s="164"/>
      <c r="DF20" s="164"/>
      <c r="DG20" s="164"/>
      <c r="DH20" s="164"/>
      <c r="DI20" s="164"/>
      <c r="DJ20" s="164"/>
      <c r="DK20" s="164"/>
      <c r="DL20" s="164"/>
      <c r="DM20" s="164"/>
      <c r="DN20" s="164"/>
      <c r="DO20" s="164"/>
      <c r="DP20" s="164"/>
      <c r="DQ20" s="164"/>
      <c r="DR20" s="164"/>
      <c r="DS20" s="164"/>
      <c r="DT20" s="164"/>
      <c r="DU20" s="164"/>
      <c r="DV20" s="164"/>
      <c r="DW20" s="164"/>
      <c r="DX20" s="164"/>
      <c r="DY20" s="164"/>
      <c r="DZ20" s="164"/>
      <c r="EA20" s="164"/>
      <c r="EB20" s="164"/>
      <c r="EC20" s="164"/>
      <c r="ED20" s="164"/>
      <c r="EE20" s="164"/>
      <c r="EF20" s="164"/>
      <c r="EG20" s="164"/>
      <c r="EH20" s="164"/>
      <c r="EI20" s="164"/>
      <c r="EJ20" s="164"/>
      <c r="EK20" s="164"/>
      <c r="EL20" s="164"/>
      <c r="EM20" s="164"/>
      <c r="EN20" s="164"/>
      <c r="EO20" s="164"/>
      <c r="EP20" s="164"/>
      <c r="EQ20" s="164"/>
      <c r="ER20" s="164"/>
      <c r="ES20" s="164"/>
      <c r="ET20" s="164"/>
      <c r="EU20" s="164"/>
      <c r="EV20" s="164"/>
      <c r="EW20" s="164"/>
      <c r="EX20" s="164"/>
      <c r="EY20" s="164"/>
      <c r="EZ20" s="164"/>
      <c r="FA20" s="164"/>
      <c r="FB20" s="164"/>
      <c r="FC20" s="164"/>
      <c r="FD20" s="164"/>
      <c r="FE20" s="164"/>
      <c r="FF20" s="164"/>
      <c r="FG20" s="164"/>
      <c r="FH20" s="164"/>
      <c r="FI20" s="164"/>
      <c r="FJ20" s="164"/>
      <c r="FK20" s="164"/>
      <c r="FL20" s="164"/>
      <c r="FM20" s="164"/>
      <c r="FN20" s="164"/>
      <c r="FO20" s="164"/>
      <c r="FP20" s="164"/>
      <c r="FQ20" s="164"/>
      <c r="FR20" s="164"/>
      <c r="FS20" s="164"/>
      <c r="FT20" s="164"/>
      <c r="FU20" s="164"/>
      <c r="FV20" s="164"/>
      <c r="FW20" s="164"/>
      <c r="FX20" s="164"/>
      <c r="FY20" s="164"/>
      <c r="FZ20" s="164"/>
      <c r="GA20" s="164"/>
      <c r="GB20" s="164"/>
      <c r="GC20" s="164"/>
      <c r="GD20" s="164"/>
      <c r="GE20" s="164"/>
      <c r="GF20" s="164"/>
      <c r="GG20" s="164"/>
      <c r="GH20" s="164"/>
      <c r="GI20" s="164"/>
      <c r="GJ20" s="164"/>
      <c r="GK20" s="164"/>
      <c r="GL20" s="164"/>
      <c r="GM20" s="164"/>
      <c r="GN20" s="164"/>
      <c r="GO20" s="164"/>
      <c r="GP20" s="164"/>
      <c r="GQ20" s="164"/>
      <c r="GR20" s="164"/>
      <c r="GS20" s="164"/>
      <c r="GT20" s="164"/>
      <c r="GU20" s="164"/>
      <c r="GV20" s="164"/>
      <c r="GW20" s="164"/>
      <c r="GX20" s="164"/>
      <c r="GY20" s="164"/>
      <c r="GZ20" s="164"/>
      <c r="HA20" s="164"/>
      <c r="HB20" s="164"/>
      <c r="HC20" s="164"/>
      <c r="HD20" s="164"/>
      <c r="HE20" s="164"/>
      <c r="HF20" s="164"/>
      <c r="HG20" s="164"/>
      <c r="HH20" s="164"/>
      <c r="HI20" s="164"/>
      <c r="HJ20" s="164"/>
      <c r="HK20" s="164"/>
      <c r="HL20" s="164"/>
      <c r="HM20" s="164"/>
      <c r="HN20" s="164"/>
      <c r="HO20" s="164"/>
      <c r="HP20" s="164"/>
      <c r="HQ20" s="164"/>
      <c r="HR20" s="164"/>
      <c r="HS20" s="164"/>
      <c r="HT20" s="164"/>
      <c r="HU20" s="164"/>
      <c r="HV20" s="164"/>
      <c r="HW20" s="164"/>
      <c r="HX20" s="164"/>
      <c r="HY20" s="164"/>
      <c r="HZ20" s="164"/>
      <c r="IA20" s="164"/>
      <c r="IB20" s="164"/>
      <c r="IC20" s="164"/>
      <c r="ID20" s="164"/>
      <c r="IE20" s="164"/>
      <c r="IF20" s="164"/>
      <c r="IG20" s="164"/>
      <c r="IH20" s="164"/>
      <c r="II20" s="164"/>
      <c r="IJ20" s="164"/>
      <c r="IK20" s="164"/>
      <c r="IL20" s="164"/>
      <c r="IM20" s="164"/>
      <c r="IN20" s="164"/>
      <c r="IO20" s="164"/>
      <c r="IP20" s="164"/>
      <c r="IQ20" s="164"/>
      <c r="IR20" s="164"/>
      <c r="IS20" s="164"/>
      <c r="IT20" s="164"/>
      <c r="IU20" s="164"/>
      <c r="IV20" s="164"/>
    </row>
    <row r="21" s="154" customFormat="1" ht="30" customHeight="1" spans="1:256">
      <c r="A21" s="174" t="s">
        <v>584</v>
      </c>
      <c r="B21" s="175">
        <f>SUM(B18:B20)</f>
        <v>89</v>
      </c>
      <c r="C21" s="175">
        <f>SUM(C18:C20)</f>
        <v>125</v>
      </c>
      <c r="D21" s="175">
        <f>SUM(D18:D20)</f>
        <v>134</v>
      </c>
      <c r="E21" s="176">
        <f>D21/C21</f>
        <v>1.072</v>
      </c>
      <c r="F21" s="176">
        <f>D21/B21-1</f>
        <v>0.50561797752809</v>
      </c>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c r="DC21" s="170"/>
      <c r="DD21" s="170"/>
      <c r="DE21" s="170"/>
      <c r="DF21" s="170"/>
      <c r="DG21" s="170"/>
      <c r="DH21" s="170"/>
      <c r="DI21" s="170"/>
      <c r="DJ21" s="170"/>
      <c r="DK21" s="170"/>
      <c r="DL21" s="170"/>
      <c r="DM21" s="170"/>
      <c r="DN21" s="170"/>
      <c r="DO21" s="170"/>
      <c r="DP21" s="170"/>
      <c r="DQ21" s="170"/>
      <c r="DR21" s="170"/>
      <c r="DS21" s="170"/>
      <c r="DT21" s="170"/>
      <c r="DU21" s="170"/>
      <c r="DV21" s="170"/>
      <c r="DW21" s="170"/>
      <c r="DX21" s="170"/>
      <c r="DY21" s="170"/>
      <c r="DZ21" s="170"/>
      <c r="EA21" s="170"/>
      <c r="EB21" s="170"/>
      <c r="EC21" s="170"/>
      <c r="ED21" s="170"/>
      <c r="EE21" s="170"/>
      <c r="EF21" s="170"/>
      <c r="EG21" s="170"/>
      <c r="EH21" s="170"/>
      <c r="EI21" s="170"/>
      <c r="EJ21" s="170"/>
      <c r="EK21" s="170"/>
      <c r="EL21" s="170"/>
      <c r="EM21" s="170"/>
      <c r="EN21" s="170"/>
      <c r="EO21" s="170"/>
      <c r="EP21" s="170"/>
      <c r="EQ21" s="170"/>
      <c r="ER21" s="170"/>
      <c r="ES21" s="170"/>
      <c r="ET21" s="170"/>
      <c r="EU21" s="170"/>
      <c r="EV21" s="170"/>
      <c r="EW21" s="170"/>
      <c r="EX21" s="170"/>
      <c r="EY21" s="170"/>
      <c r="EZ21" s="170"/>
      <c r="FA21" s="170"/>
      <c r="FB21" s="170"/>
      <c r="FC21" s="170"/>
      <c r="FD21" s="170"/>
      <c r="FE21" s="170"/>
      <c r="FF21" s="170"/>
      <c r="FG21" s="170"/>
      <c r="FH21" s="170"/>
      <c r="FI21" s="170"/>
      <c r="FJ21" s="170"/>
      <c r="FK21" s="170"/>
      <c r="FL21" s="170"/>
      <c r="FM21" s="170"/>
      <c r="FN21" s="170"/>
      <c r="FO21" s="170"/>
      <c r="FP21" s="170"/>
      <c r="FQ21" s="170"/>
      <c r="FR21" s="170"/>
      <c r="FS21" s="170"/>
      <c r="FT21" s="170"/>
      <c r="FU21" s="170"/>
      <c r="FV21" s="170"/>
      <c r="FW21" s="170"/>
      <c r="FX21" s="170"/>
      <c r="FY21" s="170"/>
      <c r="FZ21" s="170"/>
      <c r="GA21" s="170"/>
      <c r="GB21" s="170"/>
      <c r="GC21" s="170"/>
      <c r="GD21" s="170"/>
      <c r="GE21" s="170"/>
      <c r="GF21" s="170"/>
      <c r="GG21" s="170"/>
      <c r="GH21" s="170"/>
      <c r="GI21" s="170"/>
      <c r="GJ21" s="170"/>
      <c r="GK21" s="170"/>
      <c r="GL21" s="170"/>
      <c r="GM21" s="170"/>
      <c r="GN21" s="170"/>
      <c r="GO21" s="170"/>
      <c r="GP21" s="170"/>
      <c r="GQ21" s="170"/>
      <c r="GR21" s="170"/>
      <c r="GS21" s="170"/>
      <c r="GT21" s="170"/>
      <c r="GU21" s="170"/>
      <c r="GV21" s="170"/>
      <c r="GW21" s="170"/>
      <c r="GX21" s="170"/>
      <c r="GY21" s="170"/>
      <c r="GZ21" s="170"/>
      <c r="HA21" s="170"/>
      <c r="HB21" s="170"/>
      <c r="HC21" s="170"/>
      <c r="HD21" s="170"/>
      <c r="HE21" s="170"/>
      <c r="HF21" s="170"/>
      <c r="HG21" s="170"/>
      <c r="HH21" s="170"/>
      <c r="HI21" s="170"/>
      <c r="HJ21" s="170"/>
      <c r="HK21" s="170"/>
      <c r="HL21" s="170"/>
      <c r="HM21" s="170"/>
      <c r="HN21" s="170"/>
      <c r="HO21" s="170"/>
      <c r="HP21" s="170"/>
      <c r="HQ21" s="170"/>
      <c r="HR21" s="170"/>
      <c r="HS21" s="170"/>
      <c r="HT21" s="170"/>
      <c r="HU21" s="170"/>
      <c r="HV21" s="170"/>
      <c r="HW21" s="170"/>
      <c r="HX21" s="170"/>
      <c r="HY21" s="170"/>
      <c r="HZ21" s="170"/>
      <c r="IA21" s="170"/>
      <c r="IB21" s="170"/>
      <c r="IC21" s="170"/>
      <c r="ID21" s="170"/>
      <c r="IE21" s="170"/>
      <c r="IF21" s="170"/>
      <c r="IG21" s="170"/>
      <c r="IH21" s="170"/>
      <c r="II21" s="170"/>
      <c r="IJ21" s="170"/>
      <c r="IK21" s="170"/>
      <c r="IL21" s="170"/>
      <c r="IM21" s="170"/>
      <c r="IN21" s="170"/>
      <c r="IO21" s="170"/>
      <c r="IP21" s="170"/>
      <c r="IQ21" s="170"/>
      <c r="IR21" s="170"/>
      <c r="IS21" s="170"/>
      <c r="IT21" s="170"/>
      <c r="IU21" s="170"/>
      <c r="IV21" s="170"/>
    </row>
  </sheetData>
  <mergeCells count="6">
    <mergeCell ref="A2:F2"/>
    <mergeCell ref="E3:F3"/>
    <mergeCell ref="D4:F4"/>
    <mergeCell ref="A4:A5"/>
    <mergeCell ref="B4:B5"/>
    <mergeCell ref="C4:C5"/>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8"/>
  <sheetViews>
    <sheetView workbookViewId="0">
      <selection activeCell="F9" sqref="F9"/>
    </sheetView>
  </sheetViews>
  <sheetFormatPr defaultColWidth="8.75" defaultRowHeight="14.25" outlineLevelCol="5"/>
  <cols>
    <col min="1" max="1" width="15.125" style="129" customWidth="1"/>
    <col min="2" max="2" width="16.375" style="129" customWidth="1"/>
    <col min="3" max="3" width="22.375" style="129" customWidth="1"/>
    <col min="4" max="4" width="23.375" style="129" customWidth="1"/>
    <col min="5" max="16384" width="8.75" style="129"/>
  </cols>
  <sheetData>
    <row r="1" ht="18" customHeight="1" spans="1:5">
      <c r="A1" s="130" t="s">
        <v>662</v>
      </c>
      <c r="B1" s="130"/>
      <c r="C1" s="130"/>
      <c r="D1" s="130"/>
      <c r="E1" s="131"/>
    </row>
    <row r="2" ht="56.45" customHeight="1" spans="1:5">
      <c r="A2" s="132" t="s">
        <v>663</v>
      </c>
      <c r="B2" s="132"/>
      <c r="C2" s="132"/>
      <c r="D2" s="132"/>
      <c r="E2" s="133"/>
    </row>
    <row r="3" ht="23.65" customHeight="1" spans="1:5">
      <c r="A3" s="134"/>
      <c r="B3" s="135"/>
      <c r="C3" s="135"/>
      <c r="D3" s="135" t="s">
        <v>73</v>
      </c>
      <c r="E3" s="136"/>
    </row>
    <row r="4" ht="19.15" customHeight="1" spans="1:5">
      <c r="A4" s="137" t="s">
        <v>664</v>
      </c>
      <c r="B4" s="138" t="s">
        <v>665</v>
      </c>
      <c r="C4" s="139" t="s">
        <v>666</v>
      </c>
      <c r="D4" s="139"/>
      <c r="E4" s="136"/>
    </row>
    <row r="5" ht="55.15" customHeight="1" spans="1:5">
      <c r="A5" s="137"/>
      <c r="B5" s="138"/>
      <c r="C5" s="140" t="s">
        <v>667</v>
      </c>
      <c r="D5" s="141" t="s">
        <v>668</v>
      </c>
      <c r="E5" s="142"/>
    </row>
    <row r="6" ht="32.45" customHeight="1" spans="1:5">
      <c r="A6" s="143"/>
      <c r="B6" s="144"/>
      <c r="C6" s="144"/>
      <c r="D6" s="144"/>
      <c r="E6" s="145"/>
    </row>
    <row r="7" ht="32.45" customHeight="1" spans="1:5">
      <c r="A7" s="143"/>
      <c r="B7" s="144"/>
      <c r="C7" s="144"/>
      <c r="D7" s="144"/>
      <c r="E7" s="145"/>
    </row>
    <row r="8" ht="32.45" customHeight="1" spans="1:5">
      <c r="A8" s="143"/>
      <c r="B8" s="144"/>
      <c r="C8" s="144"/>
      <c r="D8" s="144"/>
      <c r="E8" s="145"/>
    </row>
    <row r="9" ht="32.45" customHeight="1" spans="1:5">
      <c r="A9" s="143"/>
      <c r="B9" s="144"/>
      <c r="C9" s="144"/>
      <c r="D9" s="144"/>
      <c r="E9" s="145"/>
    </row>
    <row r="10" ht="32.45" customHeight="1" spans="1:5">
      <c r="A10" s="143"/>
      <c r="B10" s="144"/>
      <c r="C10" s="144"/>
      <c r="D10" s="144"/>
      <c r="E10" s="145"/>
    </row>
    <row r="11" ht="32.45" customHeight="1" spans="1:5">
      <c r="A11" s="143"/>
      <c r="B11" s="144"/>
      <c r="C11" s="144"/>
      <c r="D11" s="144"/>
      <c r="E11" s="145"/>
    </row>
    <row r="12" ht="32.45" customHeight="1" spans="1:5">
      <c r="A12" s="143"/>
      <c r="B12" s="144"/>
      <c r="C12" s="144"/>
      <c r="D12" s="144"/>
      <c r="E12" s="145"/>
    </row>
    <row r="13" ht="32.45" customHeight="1" spans="1:5">
      <c r="A13" s="143"/>
      <c r="B13" s="144"/>
      <c r="C13" s="144"/>
      <c r="D13" s="144"/>
      <c r="E13" s="145"/>
    </row>
    <row r="14" ht="32.45" customHeight="1" spans="1:5">
      <c r="A14" s="143"/>
      <c r="B14" s="144"/>
      <c r="C14" s="144"/>
      <c r="D14" s="144"/>
      <c r="E14" s="145"/>
    </row>
    <row r="15" ht="32.45" customHeight="1" spans="1:5">
      <c r="A15" s="143"/>
      <c r="B15" s="144"/>
      <c r="C15" s="144"/>
      <c r="D15" s="144"/>
      <c r="E15" s="145"/>
    </row>
    <row r="16" ht="32.45" customHeight="1" spans="1:5">
      <c r="A16" s="143"/>
      <c r="B16" s="144"/>
      <c r="C16" s="144"/>
      <c r="D16" s="144"/>
      <c r="E16" s="145"/>
    </row>
    <row r="17" ht="32.45" customHeight="1" spans="1:6">
      <c r="A17" s="143"/>
      <c r="B17" s="144"/>
      <c r="C17" s="144"/>
      <c r="D17" s="144"/>
      <c r="E17" s="145"/>
    </row>
    <row r="18" ht="32.45" customHeight="1" spans="1:6">
      <c r="A18" s="143"/>
      <c r="B18" s="144"/>
      <c r="C18" s="144"/>
      <c r="D18" s="144"/>
      <c r="E18" s="145"/>
    </row>
    <row r="19" ht="32.45" customHeight="1" spans="1:6">
      <c r="A19" s="143"/>
      <c r="B19" s="144"/>
      <c r="C19" s="144"/>
      <c r="D19" s="144"/>
      <c r="E19" s="145"/>
    </row>
    <row r="20" ht="32.45" customHeight="1" spans="1:6">
      <c r="A20" s="143"/>
      <c r="B20" s="144"/>
      <c r="C20" s="144"/>
      <c r="D20" s="144"/>
      <c r="E20" s="145"/>
    </row>
    <row r="21" ht="32.45" customHeight="1" spans="1:6">
      <c r="A21" s="143"/>
      <c r="B21" s="144"/>
      <c r="C21" s="144"/>
      <c r="D21" s="144"/>
      <c r="E21" s="145"/>
    </row>
    <row r="22" ht="32.45" customHeight="1" spans="1:6">
      <c r="A22" s="146" t="s">
        <v>665</v>
      </c>
      <c r="B22" s="147"/>
      <c r="C22" s="147"/>
      <c r="D22" s="147"/>
      <c r="E22" s="145"/>
      <c r="F22" s="148"/>
    </row>
    <row r="23" spans="1:6">
      <c r="A23" s="149" t="s">
        <v>669</v>
      </c>
      <c r="B23" s="149"/>
      <c r="C23" s="149"/>
      <c r="D23" s="149"/>
      <c r="E23" s="150"/>
    </row>
    <row r="24" spans="1:6">
      <c r="A24" s="151"/>
      <c r="B24" s="151"/>
      <c r="C24" s="151"/>
      <c r="D24" s="151"/>
      <c r="E24" s="150"/>
    </row>
    <row r="25" spans="1:6">
      <c r="A25" s="151"/>
      <c r="B25" s="151"/>
      <c r="C25" s="151"/>
      <c r="D25" s="151"/>
      <c r="E25" s="150"/>
    </row>
    <row r="26" spans="1:6">
      <c r="A26" s="150"/>
      <c r="B26" s="151"/>
      <c r="C26" s="151"/>
      <c r="D26" s="151"/>
      <c r="E26" s="150"/>
    </row>
    <row r="27" spans="1:6">
      <c r="A27" s="150"/>
      <c r="B27" s="151"/>
      <c r="C27" s="151"/>
      <c r="D27" s="151"/>
      <c r="E27" s="150"/>
    </row>
    <row r="28" spans="1:6">
      <c r="A28" s="150"/>
      <c r="B28" s="151"/>
      <c r="C28" s="151"/>
      <c r="D28" s="151"/>
      <c r="E28" s="150"/>
    </row>
    <row r="29" spans="1:6">
      <c r="A29" s="150"/>
      <c r="B29" s="151"/>
      <c r="C29" s="151"/>
      <c r="D29" s="151"/>
      <c r="E29" s="150"/>
    </row>
    <row r="30" spans="1:6">
      <c r="A30" s="150"/>
      <c r="B30" s="151"/>
      <c r="C30" s="151"/>
      <c r="D30" s="151"/>
      <c r="E30" s="150"/>
    </row>
    <row r="31" spans="1:6">
      <c r="B31" s="151"/>
      <c r="C31" s="151"/>
      <c r="D31" s="151"/>
    </row>
    <row r="32" spans="1:6">
      <c r="A32" s="150"/>
      <c r="B32" s="151"/>
      <c r="C32" s="151"/>
      <c r="D32" s="151"/>
      <c r="E32" s="150"/>
    </row>
    <row r="33" spans="1:5">
      <c r="A33" s="150"/>
      <c r="B33" s="151"/>
      <c r="C33" s="151"/>
      <c r="D33" s="151"/>
      <c r="E33" s="150"/>
    </row>
    <row r="34" spans="1:5">
      <c r="A34" s="150"/>
      <c r="B34" s="151"/>
      <c r="C34" s="151"/>
      <c r="D34" s="151"/>
      <c r="E34" s="150"/>
    </row>
    <row r="35" spans="1:5">
      <c r="A35" s="150"/>
      <c r="B35" s="151"/>
      <c r="C35" s="151"/>
      <c r="D35" s="151"/>
      <c r="E35" s="150"/>
    </row>
    <row r="36" spans="1:5">
      <c r="A36" s="150"/>
      <c r="B36" s="151"/>
      <c r="C36" s="151"/>
      <c r="D36" s="151"/>
      <c r="E36" s="150"/>
    </row>
    <row r="37" spans="1:5">
      <c r="A37" s="150"/>
      <c r="B37" s="151"/>
      <c r="C37" s="151"/>
      <c r="D37" s="151"/>
      <c r="E37" s="150"/>
    </row>
    <row r="38" spans="1:5">
      <c r="A38" s="150"/>
      <c r="B38" s="151"/>
      <c r="C38" s="151"/>
      <c r="D38" s="151"/>
      <c r="E38" s="150"/>
    </row>
    <row r="39" spans="1:5">
      <c r="A39" s="150"/>
      <c r="B39" s="151"/>
      <c r="C39" s="151"/>
      <c r="D39" s="151"/>
      <c r="E39" s="150"/>
    </row>
    <row r="40" spans="1:5">
      <c r="B40" s="152"/>
      <c r="C40" s="152"/>
      <c r="D40" s="152"/>
    </row>
    <row r="41" spans="1:5">
      <c r="B41" s="152"/>
      <c r="C41" s="152"/>
      <c r="D41" s="152"/>
    </row>
    <row r="42" spans="1:5">
      <c r="B42" s="152"/>
      <c r="C42" s="152"/>
      <c r="D42" s="152"/>
    </row>
    <row r="43" spans="1:5">
      <c r="B43" s="152"/>
      <c r="C43" s="152"/>
      <c r="D43" s="152"/>
    </row>
    <row r="44" spans="1:5">
      <c r="B44" s="152"/>
      <c r="C44" s="152"/>
      <c r="D44" s="152"/>
    </row>
    <row r="45" spans="1:5">
      <c r="B45" s="152"/>
      <c r="C45" s="152"/>
      <c r="D45" s="152"/>
    </row>
    <row r="46" spans="1:5">
      <c r="B46" s="152"/>
      <c r="C46" s="152"/>
      <c r="D46" s="152"/>
    </row>
    <row r="47" spans="1:5">
      <c r="B47" s="152"/>
      <c r="C47" s="152"/>
      <c r="D47" s="152"/>
    </row>
    <row r="48" spans="1:5">
      <c r="B48" s="152"/>
      <c r="C48" s="152"/>
      <c r="D48" s="152"/>
    </row>
    <row r="49" spans="2:4">
      <c r="B49" s="152"/>
      <c r="C49" s="152"/>
      <c r="D49" s="152"/>
    </row>
    <row r="50" spans="2:4">
      <c r="B50" s="152"/>
      <c r="C50" s="152"/>
      <c r="D50" s="152"/>
    </row>
    <row r="51" spans="2:4">
      <c r="B51" s="152"/>
      <c r="C51" s="152"/>
      <c r="D51" s="152"/>
    </row>
    <row r="52" spans="2:4">
      <c r="B52" s="152"/>
      <c r="C52" s="152"/>
      <c r="D52" s="152"/>
    </row>
    <row r="53" spans="2:4">
      <c r="B53" s="152"/>
      <c r="C53" s="152"/>
      <c r="D53" s="152"/>
    </row>
    <row r="54" spans="2:4">
      <c r="B54" s="152"/>
      <c r="C54" s="152"/>
      <c r="D54" s="152"/>
    </row>
    <row r="55" spans="2:4">
      <c r="B55" s="152"/>
      <c r="C55" s="152"/>
      <c r="D55" s="152"/>
    </row>
    <row r="56" spans="2:4">
      <c r="B56" s="152"/>
      <c r="C56" s="152"/>
      <c r="D56" s="152"/>
    </row>
    <row r="57" spans="2:4">
      <c r="B57" s="152"/>
      <c r="C57" s="152"/>
      <c r="D57" s="152"/>
    </row>
    <row r="58" spans="2:4">
      <c r="B58" s="152"/>
      <c r="C58" s="152"/>
      <c r="D58" s="152"/>
    </row>
    <row r="59" spans="2:4">
      <c r="B59" s="152"/>
      <c r="C59" s="152"/>
      <c r="D59" s="152"/>
    </row>
    <row r="60" spans="2:4">
      <c r="B60" s="152"/>
      <c r="C60" s="152"/>
      <c r="D60" s="152"/>
    </row>
    <row r="61" spans="2:4">
      <c r="B61" s="152"/>
      <c r="C61" s="152"/>
      <c r="D61" s="152"/>
    </row>
    <row r="62" spans="2:4">
      <c r="B62" s="152"/>
      <c r="C62" s="152"/>
      <c r="D62" s="152"/>
    </row>
    <row r="63" spans="2:4">
      <c r="B63" s="152"/>
      <c r="C63" s="152"/>
      <c r="D63" s="152"/>
    </row>
    <row r="64" spans="2:4">
      <c r="B64" s="152"/>
      <c r="C64" s="152"/>
      <c r="D64" s="152"/>
    </row>
    <row r="65" spans="2:4">
      <c r="B65" s="152"/>
      <c r="C65" s="152"/>
      <c r="D65" s="152"/>
    </row>
    <row r="66" spans="2:4">
      <c r="B66" s="152"/>
      <c r="C66" s="152"/>
      <c r="D66" s="152"/>
    </row>
    <row r="67" spans="2:4">
      <c r="B67" s="152"/>
      <c r="C67" s="152"/>
      <c r="D67" s="152"/>
    </row>
    <row r="68" spans="2:4">
      <c r="B68" s="152"/>
      <c r="C68" s="152"/>
      <c r="D68" s="152"/>
    </row>
  </sheetData>
  <mergeCells count="5">
    <mergeCell ref="A2:D2"/>
    <mergeCell ref="C4:D4"/>
    <mergeCell ref="A4:A5"/>
    <mergeCell ref="B4:B5"/>
    <mergeCell ref="A23:D25"/>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showGridLines="0" showZeros="0" zoomScale="93" zoomScaleNormal="93" workbookViewId="0">
      <selection activeCell="E3" sqref="E3:F3"/>
    </sheetView>
  </sheetViews>
  <sheetFormatPr defaultColWidth="9" defaultRowHeight="14.25"/>
  <cols>
    <col min="1" max="1" width="31.375" style="65" customWidth="1"/>
    <col min="2" max="3" width="10.625" style="65" customWidth="1"/>
    <col min="4" max="4" width="11.875" style="65" customWidth="1"/>
    <col min="5" max="6" width="10.25" style="65" customWidth="1"/>
    <col min="7" max="214" width="9" style="65"/>
    <col min="215" max="215" width="55.125" style="65" customWidth="1"/>
    <col min="216" max="216" width="31.875" style="65" customWidth="1"/>
    <col min="217" max="16384" width="9" style="65"/>
  </cols>
  <sheetData>
    <row r="1" ht="24" customHeight="1" spans="1:6">
      <c r="A1" s="66" t="s">
        <v>670</v>
      </c>
    </row>
    <row r="2" ht="33" customHeight="1" spans="1:6">
      <c r="A2" s="68" t="s">
        <v>671</v>
      </c>
      <c r="B2" s="68"/>
      <c r="C2" s="68"/>
      <c r="D2" s="68"/>
      <c r="E2" s="68"/>
      <c r="F2" s="68"/>
    </row>
    <row r="3" ht="18" customHeight="1" spans="1:6">
      <c r="A3" s="62"/>
      <c r="B3" s="62"/>
      <c r="C3" s="62"/>
      <c r="E3" s="69" t="s">
        <v>73</v>
      </c>
      <c r="F3" s="69"/>
    </row>
    <row r="4" s="62" customFormat="1" ht="45" customHeight="1" spans="1:6">
      <c r="A4" s="70" t="s">
        <v>74</v>
      </c>
      <c r="B4" s="71" t="s">
        <v>75</v>
      </c>
      <c r="C4" s="71" t="s">
        <v>76</v>
      </c>
      <c r="D4" s="72" t="s">
        <v>77</v>
      </c>
      <c r="E4" s="72"/>
      <c r="F4" s="72"/>
    </row>
    <row r="5" s="62" customFormat="1" ht="45" customHeight="1" spans="1:6">
      <c r="A5" s="73"/>
      <c r="B5" s="71"/>
      <c r="C5" s="71"/>
      <c r="D5" s="72" t="s">
        <v>78</v>
      </c>
      <c r="E5" s="71" t="s">
        <v>672</v>
      </c>
      <c r="F5" s="71" t="s">
        <v>80</v>
      </c>
    </row>
    <row r="6" s="94" customFormat="1" ht="30" customHeight="1" spans="1:6">
      <c r="A6" s="97" t="s">
        <v>673</v>
      </c>
      <c r="B6" s="98">
        <f>B7+B14</f>
        <v>64585.71</v>
      </c>
      <c r="C6" s="98">
        <f>C7+C14</f>
        <v>71536</v>
      </c>
      <c r="D6" s="98">
        <f>D7+D14</f>
        <v>72653</v>
      </c>
      <c r="E6" s="99">
        <f t="shared" ref="E6:E20" si="0">D6/C6</f>
        <v>1.01561451576828</v>
      </c>
      <c r="F6" s="100">
        <f t="shared" ref="F6:F20" si="1">(D6-B6)/B6</f>
        <v>0.124908280794622</v>
      </c>
    </row>
    <row r="7" s="94" customFormat="1" ht="47.1" customHeight="1" spans="1:6">
      <c r="A7" s="86" t="s">
        <v>674</v>
      </c>
      <c r="B7" s="101">
        <v>29382.71</v>
      </c>
      <c r="C7" s="98">
        <v>31755</v>
      </c>
      <c r="D7" s="101">
        <v>32193</v>
      </c>
      <c r="E7" s="99">
        <f t="shared" si="0"/>
        <v>1.01379310344828</v>
      </c>
      <c r="F7" s="100">
        <f t="shared" si="1"/>
        <v>0.0956443432208942</v>
      </c>
    </row>
    <row r="8" s="95" customFormat="1" ht="30" customHeight="1" spans="1:6">
      <c r="A8" s="102" t="s">
        <v>675</v>
      </c>
      <c r="B8" s="103">
        <v>6719.95</v>
      </c>
      <c r="C8" s="104">
        <v>6762</v>
      </c>
      <c r="D8" s="103">
        <v>6734</v>
      </c>
      <c r="E8" s="105">
        <f t="shared" si="0"/>
        <v>0.995859213250518</v>
      </c>
      <c r="F8" s="100">
        <f t="shared" si="1"/>
        <v>0.00209078936599233</v>
      </c>
    </row>
    <row r="9" s="95" customFormat="1" ht="30" customHeight="1" spans="1:6">
      <c r="A9" s="102" t="s">
        <v>676</v>
      </c>
      <c r="B9" s="103">
        <v>2481.51</v>
      </c>
      <c r="C9" s="104">
        <v>2579</v>
      </c>
      <c r="D9" s="103">
        <v>415</v>
      </c>
      <c r="E9" s="105">
        <f t="shared" si="0"/>
        <v>0.160915083365646</v>
      </c>
      <c r="F9" s="100">
        <f t="shared" si="1"/>
        <v>-0.83276311600598</v>
      </c>
    </row>
    <row r="10" s="95" customFormat="1" ht="30" customHeight="1" spans="1:6">
      <c r="A10" s="102" t="s">
        <v>677</v>
      </c>
      <c r="B10" s="103">
        <v>20135.25</v>
      </c>
      <c r="C10" s="104">
        <v>22384</v>
      </c>
      <c r="D10" s="103">
        <v>24674</v>
      </c>
      <c r="E10" s="105">
        <f t="shared" si="0"/>
        <v>1.10230521801287</v>
      </c>
      <c r="F10" s="100">
        <f t="shared" si="1"/>
        <v>0.225413143616295</v>
      </c>
    </row>
    <row r="11" s="95" customFormat="1" ht="30" customHeight="1" spans="1:6">
      <c r="A11" s="102" t="s">
        <v>678</v>
      </c>
      <c r="B11" s="103"/>
      <c r="C11" s="104"/>
      <c r="D11" s="103">
        <v>35</v>
      </c>
      <c r="E11" s="105"/>
      <c r="F11" s="100"/>
    </row>
    <row r="12" s="95" customFormat="1" ht="30" customHeight="1" spans="1:6">
      <c r="A12" s="102" t="s">
        <v>679</v>
      </c>
      <c r="B12" s="103">
        <v>22</v>
      </c>
      <c r="C12" s="104">
        <v>15</v>
      </c>
      <c r="D12" s="103">
        <v>26</v>
      </c>
      <c r="E12" s="105">
        <f t="shared" si="0"/>
        <v>1.73333333333333</v>
      </c>
      <c r="F12" s="106">
        <f t="shared" si="1"/>
        <v>0.181818181818182</v>
      </c>
    </row>
    <row r="13" s="95" customFormat="1" ht="30" customHeight="1" spans="1:6">
      <c r="A13" s="102" t="s">
        <v>680</v>
      </c>
      <c r="B13" s="103">
        <v>24</v>
      </c>
      <c r="C13" s="104">
        <v>15</v>
      </c>
      <c r="D13" s="103">
        <v>31</v>
      </c>
      <c r="E13" s="105">
        <f t="shared" si="0"/>
        <v>2.06666666666667</v>
      </c>
      <c r="F13" s="100">
        <f t="shared" si="1"/>
        <v>0.291666666666667</v>
      </c>
    </row>
    <row r="14" s="94" customFormat="1" ht="48" customHeight="1" spans="1:6">
      <c r="A14" s="86" t="s">
        <v>681</v>
      </c>
      <c r="B14" s="101">
        <v>35203</v>
      </c>
      <c r="C14" s="98">
        <v>39781</v>
      </c>
      <c r="D14" s="101">
        <v>40460</v>
      </c>
      <c r="E14" s="107">
        <f t="shared" si="0"/>
        <v>1.01706844976245</v>
      </c>
      <c r="F14" s="100">
        <f t="shared" si="1"/>
        <v>0.149333863591171</v>
      </c>
    </row>
    <row r="15" s="95" customFormat="1" ht="30" customHeight="1" spans="1:6">
      <c r="A15" s="81" t="s">
        <v>675</v>
      </c>
      <c r="B15" s="103">
        <v>16260</v>
      </c>
      <c r="C15" s="104">
        <v>18401</v>
      </c>
      <c r="D15" s="103">
        <v>19693</v>
      </c>
      <c r="E15" s="105">
        <f t="shared" si="0"/>
        <v>1.07021357534917</v>
      </c>
      <c r="F15" s="106">
        <f t="shared" si="1"/>
        <v>0.211131611316113</v>
      </c>
    </row>
    <row r="16" s="95" customFormat="1" ht="30" customHeight="1" spans="1:6">
      <c r="A16" s="81" t="s">
        <v>676</v>
      </c>
      <c r="B16" s="103">
        <v>34</v>
      </c>
      <c r="C16" s="104">
        <v>30</v>
      </c>
      <c r="D16" s="103">
        <v>41</v>
      </c>
      <c r="E16" s="105">
        <f t="shared" si="0"/>
        <v>1.36666666666667</v>
      </c>
      <c r="F16" s="106">
        <f t="shared" si="1"/>
        <v>0.205882352941176</v>
      </c>
    </row>
    <row r="17" s="95" customFormat="1" ht="30" customHeight="1" spans="1:256">
      <c r="A17" s="81" t="s">
        <v>677</v>
      </c>
      <c r="B17" s="103">
        <v>18460</v>
      </c>
      <c r="C17" s="104">
        <v>21150</v>
      </c>
      <c r="D17" s="103">
        <v>19634</v>
      </c>
      <c r="E17" s="105">
        <f t="shared" si="0"/>
        <v>0.928321513002364</v>
      </c>
      <c r="F17" s="106">
        <f t="shared" si="1"/>
        <v>0.0635969664138678</v>
      </c>
    </row>
    <row r="18" s="95" customFormat="1" ht="30" customHeight="1" spans="1:256">
      <c r="A18" s="81" t="s">
        <v>678</v>
      </c>
      <c r="B18" s="103"/>
      <c r="C18" s="104"/>
      <c r="D18" s="103">
        <v>0</v>
      </c>
      <c r="E18" s="105"/>
      <c r="F18" s="106"/>
    </row>
    <row r="19" s="95" customFormat="1" ht="30" customHeight="1" spans="1:256">
      <c r="A19" s="102" t="s">
        <v>679</v>
      </c>
      <c r="B19" s="103">
        <v>15</v>
      </c>
      <c r="C19" s="104">
        <v>0</v>
      </c>
      <c r="D19" s="103">
        <v>12</v>
      </c>
      <c r="E19" s="105"/>
      <c r="F19" s="106">
        <f t="shared" si="1"/>
        <v>-0.2</v>
      </c>
      <c r="L19" s="108"/>
    </row>
    <row r="20" s="95" customFormat="1" ht="30" customHeight="1" spans="1:256">
      <c r="A20" s="81" t="s">
        <v>680</v>
      </c>
      <c r="B20" s="103">
        <v>434</v>
      </c>
      <c r="C20" s="104">
        <v>200</v>
      </c>
      <c r="D20" s="103">
        <v>1080</v>
      </c>
      <c r="E20" s="105">
        <f t="shared" si="0"/>
        <v>5.4</v>
      </c>
      <c r="F20" s="106">
        <f t="shared" si="1"/>
        <v>1.48847926267281</v>
      </c>
    </row>
    <row r="21" s="95" customFormat="1" ht="18.95" customHeight="1" spans="1:256">
      <c r="A21" s="109"/>
      <c r="B21" s="110"/>
      <c r="C21" s="111"/>
      <c r="D21" s="110"/>
      <c r="E21" s="112"/>
      <c r="F21" s="112"/>
    </row>
    <row r="22" s="96" customFormat="1" ht="33" customHeight="1" spans="1:256">
      <c r="A22" s="113" t="s">
        <v>682</v>
      </c>
      <c r="B22" s="113"/>
      <c r="C22" s="113"/>
      <c r="D22" s="113"/>
      <c r="E22" s="113"/>
      <c r="F22" s="113"/>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c r="EG22" s="65"/>
      <c r="EH22" s="65"/>
      <c r="EI22" s="65"/>
      <c r="EJ22" s="65"/>
      <c r="EK22" s="65"/>
      <c r="EL22" s="65"/>
      <c r="EM22" s="65"/>
      <c r="EN22" s="65"/>
      <c r="EO22" s="65"/>
      <c r="EP22" s="65"/>
      <c r="EQ22" s="65"/>
      <c r="ER22" s="65"/>
      <c r="ES22" s="65"/>
      <c r="ET22" s="65"/>
      <c r="EU22" s="65"/>
      <c r="EV22" s="65"/>
      <c r="EW22" s="65"/>
      <c r="EX22" s="65"/>
      <c r="EY22" s="65"/>
      <c r="EZ22" s="65"/>
      <c r="FA22" s="65"/>
      <c r="FB22" s="65"/>
      <c r="FC22" s="65"/>
      <c r="FD22" s="65"/>
      <c r="FE22" s="65"/>
      <c r="FF22" s="65"/>
      <c r="FG22" s="65"/>
      <c r="FH22" s="65"/>
      <c r="FI22" s="65"/>
      <c r="FJ22" s="65"/>
      <c r="FK22" s="65"/>
      <c r="FL22" s="65"/>
      <c r="FM22" s="65"/>
      <c r="FN22" s="65"/>
      <c r="FO22" s="65"/>
      <c r="FP22" s="65"/>
      <c r="FQ22" s="65"/>
      <c r="FR22" s="65"/>
      <c r="FS22" s="65"/>
      <c r="FT22" s="65"/>
      <c r="FU22" s="65"/>
      <c r="FV22" s="65"/>
      <c r="FW22" s="65"/>
      <c r="FX22" s="65"/>
      <c r="FY22" s="65"/>
      <c r="FZ22" s="65"/>
      <c r="GA22" s="65"/>
      <c r="GB22" s="65"/>
      <c r="GC22" s="65"/>
      <c r="GD22" s="65"/>
      <c r="GE22" s="65"/>
      <c r="GF22" s="65"/>
      <c r="GG22" s="65"/>
      <c r="GH22" s="65"/>
      <c r="GI22" s="65"/>
      <c r="GJ22" s="65"/>
      <c r="GK22" s="65"/>
      <c r="GL22" s="65"/>
      <c r="GM22" s="65"/>
      <c r="GN22" s="65"/>
      <c r="GO22" s="65"/>
      <c r="GP22" s="65"/>
      <c r="GQ22" s="65"/>
      <c r="GR22" s="65"/>
      <c r="GS22" s="65"/>
      <c r="GT22" s="65"/>
      <c r="GU22" s="65"/>
      <c r="GV22" s="65"/>
      <c r="GW22" s="65"/>
      <c r="GX22" s="65"/>
      <c r="GY22" s="65"/>
      <c r="GZ22" s="65"/>
      <c r="HA22" s="65"/>
      <c r="HB22" s="65"/>
      <c r="HC22" s="65"/>
      <c r="HD22" s="65"/>
      <c r="HE22" s="65"/>
      <c r="HF22" s="65"/>
      <c r="HG22" s="65"/>
      <c r="HH22" s="65"/>
      <c r="HI22" s="65"/>
      <c r="HJ22" s="65"/>
      <c r="HK22" s="65"/>
      <c r="HL22" s="65"/>
      <c r="HM22" s="65"/>
      <c r="HN22" s="65"/>
      <c r="HO22" s="65"/>
      <c r="HP22" s="65"/>
      <c r="HQ22" s="65"/>
      <c r="HR22" s="65"/>
      <c r="HS22" s="65"/>
      <c r="HT22" s="65"/>
      <c r="HU22" s="65"/>
      <c r="HV22" s="65"/>
      <c r="HW22" s="65"/>
      <c r="HX22" s="65"/>
      <c r="HY22" s="65"/>
      <c r="HZ22" s="65"/>
      <c r="IA22" s="65"/>
      <c r="IB22" s="65"/>
      <c r="IC22" s="65"/>
      <c r="ID22" s="65"/>
      <c r="IE22" s="65"/>
      <c r="IF22" s="65"/>
      <c r="IG22" s="65"/>
      <c r="IH22" s="65"/>
      <c r="II22" s="65"/>
      <c r="IJ22" s="65"/>
      <c r="IK22" s="65"/>
      <c r="IL22" s="65"/>
      <c r="IM22" s="65"/>
      <c r="IN22" s="65"/>
      <c r="IO22" s="65"/>
      <c r="IP22" s="65"/>
      <c r="IQ22" s="65"/>
      <c r="IR22" s="65"/>
      <c r="IS22" s="65"/>
      <c r="IT22" s="65"/>
      <c r="IU22" s="65"/>
      <c r="IV22" s="65"/>
    </row>
    <row r="23" s="96" customFormat="1" spans="1:256">
      <c r="A23" s="113"/>
      <c r="B23" s="113"/>
      <c r="C23" s="113"/>
      <c r="D23" s="113"/>
      <c r="E23" s="113"/>
      <c r="F23" s="113"/>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65"/>
      <c r="FH23" s="65"/>
      <c r="FI23" s="65"/>
      <c r="FJ23" s="65"/>
      <c r="FK23" s="65"/>
      <c r="FL23" s="65"/>
      <c r="FM23" s="65"/>
      <c r="FN23" s="65"/>
      <c r="FO23" s="65"/>
      <c r="FP23" s="65"/>
      <c r="FQ23" s="65"/>
      <c r="FR23" s="65"/>
      <c r="FS23" s="65"/>
      <c r="FT23" s="65"/>
      <c r="FU23" s="65"/>
      <c r="FV23" s="65"/>
      <c r="FW23" s="65"/>
      <c r="FX23" s="65"/>
      <c r="FY23" s="65"/>
      <c r="FZ23" s="65"/>
      <c r="GA23" s="65"/>
      <c r="GB23" s="65"/>
      <c r="GC23" s="65"/>
      <c r="GD23" s="65"/>
      <c r="GE23" s="65"/>
      <c r="GF23" s="65"/>
      <c r="GG23" s="65"/>
      <c r="GH23" s="65"/>
      <c r="GI23" s="65"/>
      <c r="GJ23" s="65"/>
      <c r="GK23" s="65"/>
      <c r="GL23" s="65"/>
      <c r="GM23" s="65"/>
      <c r="GN23" s="65"/>
      <c r="GO23" s="65"/>
      <c r="GP23" s="65"/>
      <c r="GQ23" s="65"/>
      <c r="GR23" s="65"/>
      <c r="GS23" s="65"/>
      <c r="GT23" s="65"/>
      <c r="GU23" s="65"/>
      <c r="GV23" s="65"/>
      <c r="GW23" s="65"/>
      <c r="GX23" s="65"/>
      <c r="GY23" s="65"/>
      <c r="GZ23" s="65"/>
      <c r="HA23" s="65"/>
      <c r="HB23" s="65"/>
      <c r="HC23" s="65"/>
      <c r="HD23" s="65"/>
      <c r="HE23" s="65"/>
      <c r="HF23" s="65"/>
      <c r="HG23" s="65"/>
      <c r="HH23" s="65"/>
      <c r="HI23" s="65"/>
      <c r="HJ23" s="65"/>
      <c r="HK23" s="65"/>
      <c r="HL23" s="65"/>
      <c r="HM23" s="65"/>
      <c r="HN23" s="65"/>
      <c r="HO23" s="65"/>
      <c r="HP23" s="65"/>
      <c r="HQ23" s="65"/>
      <c r="HR23" s="65"/>
      <c r="HS23" s="65"/>
      <c r="HT23" s="65"/>
      <c r="HU23" s="65"/>
      <c r="HV23" s="65"/>
      <c r="HW23" s="65"/>
      <c r="HX23" s="65"/>
      <c r="HY23" s="65"/>
      <c r="HZ23" s="65"/>
      <c r="IA23" s="65"/>
      <c r="IB23" s="65"/>
      <c r="IC23" s="65"/>
      <c r="ID23" s="65"/>
      <c r="IE23" s="65"/>
      <c r="IF23" s="65"/>
      <c r="IG23" s="65"/>
      <c r="IH23" s="65"/>
      <c r="II23" s="65"/>
      <c r="IJ23" s="65"/>
      <c r="IK23" s="65"/>
      <c r="IL23" s="65"/>
      <c r="IM23" s="65"/>
      <c r="IN23" s="65"/>
      <c r="IO23" s="65"/>
      <c r="IP23" s="65"/>
      <c r="IQ23" s="65"/>
      <c r="IR23" s="65"/>
      <c r="IS23" s="65"/>
      <c r="IT23" s="65"/>
      <c r="IU23" s="65"/>
      <c r="IV23" s="65"/>
    </row>
  </sheetData>
  <mergeCells count="7">
    <mergeCell ref="A2:F2"/>
    <mergeCell ref="E3:F3"/>
    <mergeCell ref="D4:F4"/>
    <mergeCell ref="A4:A5"/>
    <mergeCell ref="B4:B5"/>
    <mergeCell ref="C4:C5"/>
    <mergeCell ref="A22:F23"/>
  </mergeCells>
  <dataValidations count="1">
    <dataValidation type="whole" operator="between" allowBlank="1" showInputMessage="1" showErrorMessage="1" error="不得保留小数" sqref="HH21 D65503:D65512 D65517:D65520 HH65503:HH65512 HH65517:HH65520">
      <formula1>-800000000000</formula1>
      <formula2>1000000000000</formula2>
    </dataValidation>
  </dataValidations>
  <printOptions horizontalCentered="1"/>
  <pageMargins left="0.747916666666667" right="0.55" top="0.826388888888889" bottom="0.629166666666667" header="0.118055555555556" footer="0.118055555555556"/>
  <pageSetup paperSize="9" orientation="portrait" useFirstPageNumber="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showGridLines="0" showZeros="0" zoomScale="93" zoomScaleNormal="93" workbookViewId="0">
      <selection activeCell="E3" sqref="E3:F3"/>
    </sheetView>
  </sheetViews>
  <sheetFormatPr defaultColWidth="9" defaultRowHeight="14.25" outlineLevelCol="5"/>
  <cols>
    <col min="1" max="1" width="33.25" style="65" customWidth="1"/>
    <col min="2" max="3" width="10.625" style="65" customWidth="1"/>
    <col min="4" max="4" width="11.875" style="65" customWidth="1"/>
    <col min="5" max="5" width="10" style="65" customWidth="1"/>
    <col min="6" max="6" width="9.5" style="65" customWidth="1"/>
    <col min="7" max="215" width="9" style="65"/>
    <col min="216" max="216" width="55.125" style="65" customWidth="1"/>
    <col min="217" max="217" width="31.875" style="65" customWidth="1"/>
    <col min="218" max="16384" width="9" style="65"/>
  </cols>
  <sheetData>
    <row r="1" ht="21.95" customHeight="1" spans="1:6">
      <c r="A1" s="66" t="s">
        <v>683</v>
      </c>
    </row>
    <row r="2" ht="50.1" customHeight="1" spans="1:6">
      <c r="A2" s="68" t="s">
        <v>684</v>
      </c>
      <c r="B2" s="68"/>
      <c r="C2" s="68"/>
      <c r="D2" s="68"/>
      <c r="E2" s="68"/>
      <c r="F2" s="68"/>
    </row>
    <row r="3" ht="32.1" customHeight="1" spans="1:6">
      <c r="A3" s="62"/>
      <c r="B3" s="62"/>
      <c r="C3" s="62"/>
      <c r="E3" s="69" t="s">
        <v>73</v>
      </c>
      <c r="F3" s="69"/>
    </row>
    <row r="4" s="62" customFormat="1" ht="45" customHeight="1" spans="1:6">
      <c r="A4" s="70" t="s">
        <v>74</v>
      </c>
      <c r="B4" s="71" t="s">
        <v>75</v>
      </c>
      <c r="C4" s="71" t="s">
        <v>76</v>
      </c>
      <c r="D4" s="72" t="s">
        <v>77</v>
      </c>
      <c r="E4" s="72"/>
      <c r="F4" s="72"/>
    </row>
    <row r="5" s="62" customFormat="1" ht="45" customHeight="1" spans="1:6">
      <c r="A5" s="73"/>
      <c r="B5" s="71"/>
      <c r="C5" s="71"/>
      <c r="D5" s="72" t="s">
        <v>78</v>
      </c>
      <c r="E5" s="71" t="s">
        <v>672</v>
      </c>
      <c r="F5" s="71" t="s">
        <v>80</v>
      </c>
    </row>
    <row r="6" s="63" customFormat="1" ht="54" customHeight="1" spans="1:6">
      <c r="A6" s="74" t="s">
        <v>685</v>
      </c>
      <c r="B6" s="75">
        <f>B7+B11</f>
        <v>55246</v>
      </c>
      <c r="C6" s="76">
        <f>C7+C11</f>
        <v>64149</v>
      </c>
      <c r="D6" s="76">
        <f>D7+D11</f>
        <v>61628</v>
      </c>
      <c r="E6" s="77">
        <f t="shared" ref="E6:E14" si="0">D6/C6</f>
        <v>0.96070086829101</v>
      </c>
      <c r="F6" s="77">
        <f t="shared" ref="F6:F14" si="1">(D6-B6)/B6</f>
        <v>0.115519675632625</v>
      </c>
    </row>
    <row r="7" s="64" customFormat="1" ht="54" customHeight="1" spans="1:6">
      <c r="A7" s="78" t="s">
        <v>686</v>
      </c>
      <c r="B7" s="79">
        <v>20192</v>
      </c>
      <c r="C7" s="80">
        <v>24413</v>
      </c>
      <c r="D7" s="79">
        <v>22015</v>
      </c>
      <c r="E7" s="77">
        <f t="shared" si="0"/>
        <v>0.901773645189039</v>
      </c>
      <c r="F7" s="77">
        <f t="shared" si="1"/>
        <v>0.0902832805071315</v>
      </c>
    </row>
    <row r="8" s="64" customFormat="1" ht="54" customHeight="1" spans="1:6">
      <c r="A8" s="81" t="s">
        <v>687</v>
      </c>
      <c r="B8" s="82">
        <v>20162</v>
      </c>
      <c r="C8" s="83">
        <v>24384</v>
      </c>
      <c r="D8" s="82">
        <v>21985</v>
      </c>
      <c r="E8" s="84">
        <f t="shared" si="0"/>
        <v>0.901615813648294</v>
      </c>
      <c r="F8" s="85">
        <f t="shared" si="1"/>
        <v>0.090417617299871</v>
      </c>
    </row>
    <row r="9" s="64" customFormat="1" ht="54" customHeight="1" spans="1:6">
      <c r="A9" s="81" t="s">
        <v>688</v>
      </c>
      <c r="B9" s="82"/>
      <c r="C9" s="83"/>
      <c r="D9" s="82">
        <v>0</v>
      </c>
      <c r="E9" s="84"/>
      <c r="F9" s="85"/>
    </row>
    <row r="10" s="63" customFormat="1" ht="54" customHeight="1" spans="1:6">
      <c r="A10" s="81" t="s">
        <v>689</v>
      </c>
      <c r="B10" s="82">
        <v>30</v>
      </c>
      <c r="C10" s="83">
        <v>29</v>
      </c>
      <c r="D10" s="82">
        <v>30</v>
      </c>
      <c r="E10" s="84">
        <f t="shared" si="0"/>
        <v>1.03448275862069</v>
      </c>
      <c r="F10" s="85">
        <f t="shared" si="1"/>
        <v>0</v>
      </c>
    </row>
    <row r="11" s="64" customFormat="1" ht="54" customHeight="1" spans="1:6">
      <c r="A11" s="86" t="s">
        <v>690</v>
      </c>
      <c r="B11" s="87">
        <v>35054</v>
      </c>
      <c r="C11" s="76">
        <v>39736</v>
      </c>
      <c r="D11" s="87">
        <v>39613</v>
      </c>
      <c r="E11" s="88">
        <f t="shared" si="0"/>
        <v>0.996904570163076</v>
      </c>
      <c r="F11" s="77">
        <f t="shared" si="1"/>
        <v>0.130056484281394</v>
      </c>
    </row>
    <row r="12" s="64" customFormat="1" ht="54" customHeight="1" spans="1:6">
      <c r="A12" s="81" t="s">
        <v>687</v>
      </c>
      <c r="B12" s="82">
        <v>34890</v>
      </c>
      <c r="C12" s="83">
        <v>39536</v>
      </c>
      <c r="D12" s="82">
        <v>38437</v>
      </c>
      <c r="E12" s="84">
        <f t="shared" si="0"/>
        <v>0.972202549575071</v>
      </c>
      <c r="F12" s="85">
        <f t="shared" si="1"/>
        <v>0.101662367440527</v>
      </c>
    </row>
    <row r="13" s="64" customFormat="1" ht="54" customHeight="1" spans="1:6">
      <c r="A13" s="81" t="s">
        <v>688</v>
      </c>
      <c r="B13" s="82">
        <v>80</v>
      </c>
      <c r="C13" s="83"/>
      <c r="D13" s="82">
        <v>1054</v>
      </c>
      <c r="E13" s="84"/>
      <c r="F13" s="85">
        <f t="shared" si="1"/>
        <v>12.175</v>
      </c>
    </row>
    <row r="14" s="63" customFormat="1" ht="54" customHeight="1" spans="1:6">
      <c r="A14" s="89" t="s">
        <v>689</v>
      </c>
      <c r="B14" s="90">
        <v>84</v>
      </c>
      <c r="C14" s="91">
        <v>200</v>
      </c>
      <c r="D14" s="90">
        <v>122</v>
      </c>
      <c r="E14" s="92">
        <f t="shared" si="0"/>
        <v>0.61</v>
      </c>
      <c r="F14" s="93">
        <f t="shared" si="1"/>
        <v>0.452380952380952</v>
      </c>
    </row>
    <row r="15" ht="20.1" customHeight="1"/>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65496:D65505 D65510:D65513 HI65496:HI65505 HI65510:HI65513">
      <formula1>-800000000000</formula1>
      <formula2>1000000000000</formula2>
    </dataValidation>
  </dataValidations>
  <printOptions horizontalCentered="1"/>
  <pageMargins left="0.747916666666667" right="0.55" top="0.826388888888889" bottom="0.629166666666667" header="0.118055555555556" footer="0.118055555555556"/>
  <pageSetup paperSize="9" orientation="portrait" useFirstPageNumber="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showGridLines="0" showZeros="0" zoomScale="93" zoomScaleNormal="93" workbookViewId="0">
      <selection activeCell="C3" sqref="C3"/>
    </sheetView>
  </sheetViews>
  <sheetFormatPr defaultColWidth="9" defaultRowHeight="14.25" outlineLevelCol="5"/>
  <cols>
    <col min="1" max="1" width="41" style="65" customWidth="1"/>
    <col min="2" max="3" width="21.375" style="65" customWidth="1"/>
    <col min="4" max="214" width="9" style="65"/>
    <col min="215" max="215" width="55.125" style="65" customWidth="1"/>
    <col min="216" max="216" width="31.875" style="65" customWidth="1"/>
    <col min="217" max="16384" width="9" style="65"/>
  </cols>
  <sheetData>
    <row r="1" spans="1:6">
      <c r="A1" s="66" t="s">
        <v>691</v>
      </c>
    </row>
    <row r="2" ht="50.1" customHeight="1" spans="1:6">
      <c r="A2" s="68" t="s">
        <v>692</v>
      </c>
      <c r="B2" s="68"/>
      <c r="C2" s="68"/>
    </row>
    <row r="3" ht="27" customHeight="1" spans="1:6">
      <c r="A3" s="62"/>
      <c r="B3" s="114"/>
      <c r="C3" s="69" t="s">
        <v>73</v>
      </c>
    </row>
    <row r="4" s="62" customFormat="1" ht="50.1" customHeight="1" spans="1:6">
      <c r="A4" s="70" t="s">
        <v>74</v>
      </c>
      <c r="B4" s="115" t="s">
        <v>77</v>
      </c>
      <c r="C4" s="116" t="s">
        <v>693</v>
      </c>
      <c r="F4" s="65"/>
    </row>
    <row r="5" s="62" customFormat="1" ht="50.1" customHeight="1" spans="1:6">
      <c r="A5" s="73"/>
      <c r="B5" s="117"/>
      <c r="C5" s="118"/>
      <c r="F5" s="65"/>
    </row>
    <row r="6" s="64" customFormat="1" ht="54" customHeight="1" spans="1:6">
      <c r="A6" s="119" t="s">
        <v>694</v>
      </c>
      <c r="B6" s="120">
        <f>B7+B8</f>
        <v>11025</v>
      </c>
      <c r="C6" s="121">
        <f>B6/B6</f>
        <v>1</v>
      </c>
      <c r="F6" s="65"/>
    </row>
    <row r="7" s="95" customFormat="1" ht="54" customHeight="1" spans="1:6">
      <c r="A7" s="81" t="s">
        <v>695</v>
      </c>
      <c r="B7" s="122">
        <v>10178</v>
      </c>
      <c r="C7" s="123">
        <f>B7/B6</f>
        <v>0.923174603174603</v>
      </c>
      <c r="F7" s="65"/>
    </row>
    <row r="8" s="95" customFormat="1" ht="54" customHeight="1" spans="1:6">
      <c r="A8" s="81" t="s">
        <v>696</v>
      </c>
      <c r="B8" s="122">
        <v>847</v>
      </c>
      <c r="C8" s="123">
        <f>B8/B6</f>
        <v>0.0768253968253968</v>
      </c>
      <c r="F8" s="65"/>
    </row>
    <row r="9" s="95" customFormat="1" ht="54" customHeight="1" spans="1:6">
      <c r="A9" s="124"/>
      <c r="B9" s="122"/>
      <c r="C9" s="123"/>
      <c r="F9" s="65"/>
    </row>
    <row r="10" s="64" customFormat="1" ht="54" customHeight="1" spans="1:6">
      <c r="A10" s="125" t="s">
        <v>697</v>
      </c>
      <c r="B10" s="120">
        <f>B11+B12</f>
        <v>102184</v>
      </c>
      <c r="C10" s="121">
        <f>B10/B10</f>
        <v>1</v>
      </c>
      <c r="F10" s="65"/>
    </row>
    <row r="11" s="63" customFormat="1" ht="54" customHeight="1" spans="1:6">
      <c r="A11" s="81" t="s">
        <v>698</v>
      </c>
      <c r="B11" s="122">
        <v>99742</v>
      </c>
      <c r="C11" s="123">
        <f>B11/B10</f>
        <v>0.976101933766539</v>
      </c>
      <c r="F11" s="65"/>
    </row>
    <row r="12" s="63" customFormat="1" ht="54" customHeight="1" spans="1:6">
      <c r="A12" s="81" t="s">
        <v>699</v>
      </c>
      <c r="B12" s="122">
        <v>2442</v>
      </c>
      <c r="C12" s="123">
        <f>B12/B10</f>
        <v>0.0238980662334612</v>
      </c>
      <c r="F12" s="65"/>
    </row>
    <row r="13" ht="54" customHeight="1" spans="1:6">
      <c r="A13" s="126"/>
      <c r="B13" s="127"/>
      <c r="C13" s="128"/>
    </row>
    <row r="14" ht="51" customHeight="1" spans="1:6">
      <c r="A14" s="113" t="s">
        <v>682</v>
      </c>
      <c r="B14" s="113"/>
      <c r="C14" s="113"/>
    </row>
  </sheetData>
  <mergeCells count="5">
    <mergeCell ref="A2:C2"/>
    <mergeCell ref="A14:C14"/>
    <mergeCell ref="A4:A5"/>
    <mergeCell ref="B4:B5"/>
    <mergeCell ref="C4:C5"/>
  </mergeCells>
  <dataValidations count="1">
    <dataValidation type="whole" operator="between" allowBlank="1" showInputMessage="1" showErrorMessage="1" error="不得保留小数" sqref="HH12:HH13 HH65495:HH65504 HH65509:HH65512">
      <formula1>-800000000000</formula1>
      <formula2>1000000000000</formula2>
    </dataValidation>
  </dataValidations>
  <printOptions horizontalCentered="1"/>
  <pageMargins left="0.747916666666667" right="0.55" top="1.02291666666667" bottom="0.826388888888889" header="0.118055555555556" footer="0.118055555555556"/>
  <pageSetup paperSize="9" orientation="portrait" useFirstPageNumber="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zoomScale="90" zoomScaleNormal="90" workbookViewId="0">
      <selection activeCell="H13" sqref="H13"/>
    </sheetView>
  </sheetViews>
  <sheetFormatPr defaultColWidth="9" defaultRowHeight="14.25"/>
  <cols>
    <col min="1" max="1" width="31.375" style="65" customWidth="1"/>
    <col min="2" max="3" width="10.625" style="65" customWidth="1"/>
    <col min="4" max="4" width="11.875" style="65" customWidth="1"/>
    <col min="5" max="6" width="10.25" style="65" customWidth="1"/>
    <col min="7" max="214" width="9" style="65"/>
    <col min="215" max="215" width="55.125" style="65" customWidth="1"/>
    <col min="216" max="216" width="31.875" style="65" customWidth="1"/>
    <col min="217" max="16384" width="9" style="65"/>
  </cols>
  <sheetData>
    <row r="1" ht="24" customHeight="1" spans="1:6">
      <c r="A1" s="66" t="s">
        <v>700</v>
      </c>
    </row>
    <row r="2" ht="33" customHeight="1" spans="1:6">
      <c r="A2" s="67" t="s">
        <v>701</v>
      </c>
      <c r="B2" s="68"/>
      <c r="C2" s="68"/>
      <c r="D2" s="68"/>
      <c r="E2" s="68"/>
      <c r="F2" s="68"/>
    </row>
    <row r="3" ht="18" customHeight="1" spans="1:6">
      <c r="A3" s="62"/>
      <c r="B3" s="62"/>
      <c r="C3" s="62"/>
      <c r="E3" s="69" t="s">
        <v>73</v>
      </c>
      <c r="F3" s="69"/>
    </row>
    <row r="4" s="62" customFormat="1" ht="45" customHeight="1" spans="1:6">
      <c r="A4" s="70" t="s">
        <v>74</v>
      </c>
      <c r="B4" s="71" t="s">
        <v>75</v>
      </c>
      <c r="C4" s="71" t="s">
        <v>76</v>
      </c>
      <c r="D4" s="72" t="s">
        <v>77</v>
      </c>
      <c r="E4" s="72"/>
      <c r="F4" s="72"/>
    </row>
    <row r="5" s="62" customFormat="1" ht="45" customHeight="1" spans="1:6">
      <c r="A5" s="73"/>
      <c r="B5" s="71"/>
      <c r="C5" s="71"/>
      <c r="D5" s="72" t="s">
        <v>78</v>
      </c>
      <c r="E5" s="71" t="s">
        <v>672</v>
      </c>
      <c r="F5" s="71" t="s">
        <v>80</v>
      </c>
    </row>
    <row r="6" s="94" customFormat="1" ht="30" customHeight="1" spans="1:6">
      <c r="A6" s="97" t="s">
        <v>673</v>
      </c>
      <c r="B6" s="98">
        <f>B7+B14</f>
        <v>64585.71</v>
      </c>
      <c r="C6" s="98">
        <f>C7+C14</f>
        <v>71536</v>
      </c>
      <c r="D6" s="98">
        <f>D7+D14</f>
        <v>72653</v>
      </c>
      <c r="E6" s="99">
        <f t="shared" ref="E6:E20" si="0">D6/C6</f>
        <v>1.01561451576828</v>
      </c>
      <c r="F6" s="100">
        <f t="shared" ref="F6:F20" si="1">(D6-B6)/B6</f>
        <v>0.124908280794622</v>
      </c>
    </row>
    <row r="7" s="94" customFormat="1" ht="47.1" customHeight="1" spans="1:6">
      <c r="A7" s="86" t="s">
        <v>674</v>
      </c>
      <c r="B7" s="101">
        <v>29382.71</v>
      </c>
      <c r="C7" s="98">
        <v>31755</v>
      </c>
      <c r="D7" s="101">
        <v>32193</v>
      </c>
      <c r="E7" s="99">
        <f t="shared" si="0"/>
        <v>1.01379310344828</v>
      </c>
      <c r="F7" s="100">
        <f t="shared" si="1"/>
        <v>0.0956443432208942</v>
      </c>
    </row>
    <row r="8" s="95" customFormat="1" ht="30" customHeight="1" spans="1:6">
      <c r="A8" s="102" t="s">
        <v>675</v>
      </c>
      <c r="B8" s="103">
        <v>6719.95</v>
      </c>
      <c r="C8" s="104">
        <v>6762</v>
      </c>
      <c r="D8" s="103">
        <v>6734</v>
      </c>
      <c r="E8" s="105">
        <f t="shared" si="0"/>
        <v>0.995859213250518</v>
      </c>
      <c r="F8" s="100">
        <f t="shared" si="1"/>
        <v>0.00209078936599233</v>
      </c>
    </row>
    <row r="9" s="95" customFormat="1" ht="30" customHeight="1" spans="1:6">
      <c r="A9" s="102" t="s">
        <v>676</v>
      </c>
      <c r="B9" s="103">
        <v>2481.51</v>
      </c>
      <c r="C9" s="104">
        <v>2579</v>
      </c>
      <c r="D9" s="103">
        <v>415</v>
      </c>
      <c r="E9" s="105">
        <f t="shared" si="0"/>
        <v>0.160915083365646</v>
      </c>
      <c r="F9" s="100">
        <f t="shared" si="1"/>
        <v>-0.83276311600598</v>
      </c>
    </row>
    <row r="10" s="95" customFormat="1" ht="30" customHeight="1" spans="1:6">
      <c r="A10" s="102" t="s">
        <v>677</v>
      </c>
      <c r="B10" s="103">
        <v>20135.25</v>
      </c>
      <c r="C10" s="104">
        <v>22384</v>
      </c>
      <c r="D10" s="103">
        <v>24674</v>
      </c>
      <c r="E10" s="105">
        <f t="shared" si="0"/>
        <v>1.10230521801287</v>
      </c>
      <c r="F10" s="100">
        <f t="shared" si="1"/>
        <v>0.225413143616295</v>
      </c>
    </row>
    <row r="11" s="95" customFormat="1" ht="30" customHeight="1" spans="1:6">
      <c r="A11" s="102" t="s">
        <v>678</v>
      </c>
      <c r="B11" s="103"/>
      <c r="C11" s="104"/>
      <c r="D11" s="103">
        <v>35</v>
      </c>
      <c r="E11" s="105"/>
      <c r="F11" s="100"/>
    </row>
    <row r="12" s="95" customFormat="1" ht="30" customHeight="1" spans="1:6">
      <c r="A12" s="102" t="s">
        <v>679</v>
      </c>
      <c r="B12" s="103">
        <v>22</v>
      </c>
      <c r="C12" s="104">
        <v>15</v>
      </c>
      <c r="D12" s="103">
        <v>26</v>
      </c>
      <c r="E12" s="105">
        <f t="shared" si="0"/>
        <v>1.73333333333333</v>
      </c>
      <c r="F12" s="106">
        <f t="shared" si="1"/>
        <v>0.181818181818182</v>
      </c>
    </row>
    <row r="13" s="95" customFormat="1" ht="30" customHeight="1" spans="1:6">
      <c r="A13" s="102" t="s">
        <v>680</v>
      </c>
      <c r="B13" s="103">
        <v>24</v>
      </c>
      <c r="C13" s="104">
        <v>15</v>
      </c>
      <c r="D13" s="103">
        <v>31</v>
      </c>
      <c r="E13" s="105">
        <f t="shared" si="0"/>
        <v>2.06666666666667</v>
      </c>
      <c r="F13" s="100">
        <f t="shared" si="1"/>
        <v>0.291666666666667</v>
      </c>
    </row>
    <row r="14" s="94" customFormat="1" ht="48" customHeight="1" spans="1:6">
      <c r="A14" s="86" t="s">
        <v>681</v>
      </c>
      <c r="B14" s="101">
        <v>35203</v>
      </c>
      <c r="C14" s="98">
        <v>39781</v>
      </c>
      <c r="D14" s="101">
        <v>40460</v>
      </c>
      <c r="E14" s="107">
        <f t="shared" si="0"/>
        <v>1.01706844976245</v>
      </c>
      <c r="F14" s="100">
        <f t="shared" si="1"/>
        <v>0.149333863591171</v>
      </c>
    </row>
    <row r="15" s="95" customFormat="1" ht="30" customHeight="1" spans="1:6">
      <c r="A15" s="81" t="s">
        <v>675</v>
      </c>
      <c r="B15" s="103">
        <v>16260</v>
      </c>
      <c r="C15" s="104">
        <v>18401</v>
      </c>
      <c r="D15" s="103">
        <v>19693</v>
      </c>
      <c r="E15" s="105">
        <f t="shared" si="0"/>
        <v>1.07021357534917</v>
      </c>
      <c r="F15" s="106">
        <f t="shared" si="1"/>
        <v>0.211131611316113</v>
      </c>
    </row>
    <row r="16" s="95" customFormat="1" ht="30" customHeight="1" spans="1:6">
      <c r="A16" s="81" t="s">
        <v>676</v>
      </c>
      <c r="B16" s="103">
        <v>34</v>
      </c>
      <c r="C16" s="104">
        <v>30</v>
      </c>
      <c r="D16" s="103">
        <v>41</v>
      </c>
      <c r="E16" s="105">
        <f t="shared" si="0"/>
        <v>1.36666666666667</v>
      </c>
      <c r="F16" s="106">
        <f t="shared" si="1"/>
        <v>0.205882352941176</v>
      </c>
    </row>
    <row r="17" s="95" customFormat="1" ht="30" customHeight="1" spans="1:256">
      <c r="A17" s="81" t="s">
        <v>677</v>
      </c>
      <c r="B17" s="103">
        <v>18460</v>
      </c>
      <c r="C17" s="104">
        <v>21150</v>
      </c>
      <c r="D17" s="103">
        <v>19634</v>
      </c>
      <c r="E17" s="105">
        <f t="shared" si="0"/>
        <v>0.928321513002364</v>
      </c>
      <c r="F17" s="106">
        <f t="shared" si="1"/>
        <v>0.0635969664138678</v>
      </c>
    </row>
    <row r="18" s="95" customFormat="1" ht="30" customHeight="1" spans="1:256">
      <c r="A18" s="81" t="s">
        <v>678</v>
      </c>
      <c r="B18" s="103"/>
      <c r="C18" s="104"/>
      <c r="D18" s="103">
        <v>0</v>
      </c>
      <c r="E18" s="105"/>
      <c r="F18" s="106"/>
    </row>
    <row r="19" s="95" customFormat="1" ht="30" customHeight="1" spans="1:256">
      <c r="A19" s="102" t="s">
        <v>679</v>
      </c>
      <c r="B19" s="103">
        <v>15</v>
      </c>
      <c r="C19" s="104">
        <v>0</v>
      </c>
      <c r="D19" s="103">
        <v>12</v>
      </c>
      <c r="E19" s="105"/>
      <c r="F19" s="106">
        <f t="shared" si="1"/>
        <v>-0.2</v>
      </c>
      <c r="L19" s="108"/>
    </row>
    <row r="20" s="95" customFormat="1" ht="30" customHeight="1" spans="1:256">
      <c r="A20" s="81" t="s">
        <v>680</v>
      </c>
      <c r="B20" s="103">
        <v>434</v>
      </c>
      <c r="C20" s="104">
        <v>200</v>
      </c>
      <c r="D20" s="103">
        <v>1080</v>
      </c>
      <c r="E20" s="105">
        <f t="shared" si="0"/>
        <v>5.4</v>
      </c>
      <c r="F20" s="106">
        <f t="shared" si="1"/>
        <v>1.48847926267281</v>
      </c>
    </row>
    <row r="21" s="95" customFormat="1" ht="18.95" customHeight="1" spans="1:256">
      <c r="A21" s="109"/>
      <c r="B21" s="110"/>
      <c r="C21" s="111"/>
      <c r="D21" s="110"/>
      <c r="E21" s="112"/>
      <c r="F21" s="112"/>
    </row>
    <row r="22" s="96" customFormat="1" ht="33" customHeight="1" spans="1:256">
      <c r="A22" s="113" t="s">
        <v>682</v>
      </c>
      <c r="B22" s="113"/>
      <c r="C22" s="113"/>
      <c r="D22" s="113"/>
      <c r="E22" s="113"/>
      <c r="F22" s="113"/>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c r="EG22" s="65"/>
      <c r="EH22" s="65"/>
      <c r="EI22" s="65"/>
      <c r="EJ22" s="65"/>
      <c r="EK22" s="65"/>
      <c r="EL22" s="65"/>
      <c r="EM22" s="65"/>
      <c r="EN22" s="65"/>
      <c r="EO22" s="65"/>
      <c r="EP22" s="65"/>
      <c r="EQ22" s="65"/>
      <c r="ER22" s="65"/>
      <c r="ES22" s="65"/>
      <c r="ET22" s="65"/>
      <c r="EU22" s="65"/>
      <c r="EV22" s="65"/>
      <c r="EW22" s="65"/>
      <c r="EX22" s="65"/>
      <c r="EY22" s="65"/>
      <c r="EZ22" s="65"/>
      <c r="FA22" s="65"/>
      <c r="FB22" s="65"/>
      <c r="FC22" s="65"/>
      <c r="FD22" s="65"/>
      <c r="FE22" s="65"/>
      <c r="FF22" s="65"/>
      <c r="FG22" s="65"/>
      <c r="FH22" s="65"/>
      <c r="FI22" s="65"/>
      <c r="FJ22" s="65"/>
      <c r="FK22" s="65"/>
      <c r="FL22" s="65"/>
      <c r="FM22" s="65"/>
      <c r="FN22" s="65"/>
      <c r="FO22" s="65"/>
      <c r="FP22" s="65"/>
      <c r="FQ22" s="65"/>
      <c r="FR22" s="65"/>
      <c r="FS22" s="65"/>
      <c r="FT22" s="65"/>
      <c r="FU22" s="65"/>
      <c r="FV22" s="65"/>
      <c r="FW22" s="65"/>
      <c r="FX22" s="65"/>
      <c r="FY22" s="65"/>
      <c r="FZ22" s="65"/>
      <c r="GA22" s="65"/>
      <c r="GB22" s="65"/>
      <c r="GC22" s="65"/>
      <c r="GD22" s="65"/>
      <c r="GE22" s="65"/>
      <c r="GF22" s="65"/>
      <c r="GG22" s="65"/>
      <c r="GH22" s="65"/>
      <c r="GI22" s="65"/>
      <c r="GJ22" s="65"/>
      <c r="GK22" s="65"/>
      <c r="GL22" s="65"/>
      <c r="GM22" s="65"/>
      <c r="GN22" s="65"/>
      <c r="GO22" s="65"/>
      <c r="GP22" s="65"/>
      <c r="GQ22" s="65"/>
      <c r="GR22" s="65"/>
      <c r="GS22" s="65"/>
      <c r="GT22" s="65"/>
      <c r="GU22" s="65"/>
      <c r="GV22" s="65"/>
      <c r="GW22" s="65"/>
      <c r="GX22" s="65"/>
      <c r="GY22" s="65"/>
      <c r="GZ22" s="65"/>
      <c r="HA22" s="65"/>
      <c r="HB22" s="65"/>
      <c r="HC22" s="65"/>
      <c r="HD22" s="65"/>
      <c r="HE22" s="65"/>
      <c r="HF22" s="65"/>
      <c r="HG22" s="65"/>
      <c r="HH22" s="65"/>
      <c r="HI22" s="65"/>
      <c r="HJ22" s="65"/>
      <c r="HK22" s="65"/>
      <c r="HL22" s="65"/>
      <c r="HM22" s="65"/>
      <c r="HN22" s="65"/>
      <c r="HO22" s="65"/>
      <c r="HP22" s="65"/>
      <c r="HQ22" s="65"/>
      <c r="HR22" s="65"/>
      <c r="HS22" s="65"/>
      <c r="HT22" s="65"/>
      <c r="HU22" s="65"/>
      <c r="HV22" s="65"/>
      <c r="HW22" s="65"/>
      <c r="HX22" s="65"/>
      <c r="HY22" s="65"/>
      <c r="HZ22" s="65"/>
      <c r="IA22" s="65"/>
      <c r="IB22" s="65"/>
      <c r="IC22" s="65"/>
      <c r="ID22" s="65"/>
      <c r="IE22" s="65"/>
      <c r="IF22" s="65"/>
      <c r="IG22" s="65"/>
      <c r="IH22" s="65"/>
      <c r="II22" s="65"/>
      <c r="IJ22" s="65"/>
      <c r="IK22" s="65"/>
      <c r="IL22" s="65"/>
      <c r="IM22" s="65"/>
      <c r="IN22" s="65"/>
      <c r="IO22" s="65"/>
      <c r="IP22" s="65"/>
      <c r="IQ22" s="65"/>
      <c r="IR22" s="65"/>
      <c r="IS22" s="65"/>
      <c r="IT22" s="65"/>
      <c r="IU22" s="65"/>
      <c r="IV22" s="65"/>
    </row>
    <row r="23" s="96" customFormat="1" spans="1:256">
      <c r="A23" s="113"/>
      <c r="B23" s="113"/>
      <c r="C23" s="113"/>
      <c r="D23" s="113"/>
      <c r="E23" s="113"/>
      <c r="F23" s="113"/>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65"/>
      <c r="FH23" s="65"/>
      <c r="FI23" s="65"/>
      <c r="FJ23" s="65"/>
      <c r="FK23" s="65"/>
      <c r="FL23" s="65"/>
      <c r="FM23" s="65"/>
      <c r="FN23" s="65"/>
      <c r="FO23" s="65"/>
      <c r="FP23" s="65"/>
      <c r="FQ23" s="65"/>
      <c r="FR23" s="65"/>
      <c r="FS23" s="65"/>
      <c r="FT23" s="65"/>
      <c r="FU23" s="65"/>
      <c r="FV23" s="65"/>
      <c r="FW23" s="65"/>
      <c r="FX23" s="65"/>
      <c r="FY23" s="65"/>
      <c r="FZ23" s="65"/>
      <c r="GA23" s="65"/>
      <c r="GB23" s="65"/>
      <c r="GC23" s="65"/>
      <c r="GD23" s="65"/>
      <c r="GE23" s="65"/>
      <c r="GF23" s="65"/>
      <c r="GG23" s="65"/>
      <c r="GH23" s="65"/>
      <c r="GI23" s="65"/>
      <c r="GJ23" s="65"/>
      <c r="GK23" s="65"/>
      <c r="GL23" s="65"/>
      <c r="GM23" s="65"/>
      <c r="GN23" s="65"/>
      <c r="GO23" s="65"/>
      <c r="GP23" s="65"/>
      <c r="GQ23" s="65"/>
      <c r="GR23" s="65"/>
      <c r="GS23" s="65"/>
      <c r="GT23" s="65"/>
      <c r="GU23" s="65"/>
      <c r="GV23" s="65"/>
      <c r="GW23" s="65"/>
      <c r="GX23" s="65"/>
      <c r="GY23" s="65"/>
      <c r="GZ23" s="65"/>
      <c r="HA23" s="65"/>
      <c r="HB23" s="65"/>
      <c r="HC23" s="65"/>
      <c r="HD23" s="65"/>
      <c r="HE23" s="65"/>
      <c r="HF23" s="65"/>
      <c r="HG23" s="65"/>
      <c r="HH23" s="65"/>
      <c r="HI23" s="65"/>
      <c r="HJ23" s="65"/>
      <c r="HK23" s="65"/>
      <c r="HL23" s="65"/>
      <c r="HM23" s="65"/>
      <c r="HN23" s="65"/>
      <c r="HO23" s="65"/>
      <c r="HP23" s="65"/>
      <c r="HQ23" s="65"/>
      <c r="HR23" s="65"/>
      <c r="HS23" s="65"/>
      <c r="HT23" s="65"/>
      <c r="HU23" s="65"/>
      <c r="HV23" s="65"/>
      <c r="HW23" s="65"/>
      <c r="HX23" s="65"/>
      <c r="HY23" s="65"/>
      <c r="HZ23" s="65"/>
      <c r="IA23" s="65"/>
      <c r="IB23" s="65"/>
      <c r="IC23" s="65"/>
      <c r="ID23" s="65"/>
      <c r="IE23" s="65"/>
      <c r="IF23" s="65"/>
      <c r="IG23" s="65"/>
      <c r="IH23" s="65"/>
      <c r="II23" s="65"/>
      <c r="IJ23" s="65"/>
      <c r="IK23" s="65"/>
      <c r="IL23" s="65"/>
      <c r="IM23" s="65"/>
      <c r="IN23" s="65"/>
      <c r="IO23" s="65"/>
      <c r="IP23" s="65"/>
      <c r="IQ23" s="65"/>
      <c r="IR23" s="65"/>
      <c r="IS23" s="65"/>
      <c r="IT23" s="65"/>
      <c r="IU23" s="65"/>
      <c r="IV23" s="65"/>
    </row>
  </sheetData>
  <mergeCells count="7">
    <mergeCell ref="A2:F2"/>
    <mergeCell ref="E3:F3"/>
    <mergeCell ref="D4:F4"/>
    <mergeCell ref="A4:A5"/>
    <mergeCell ref="B4:B5"/>
    <mergeCell ref="C4:C5"/>
    <mergeCell ref="A22:F23"/>
  </mergeCells>
  <dataValidations count="1">
    <dataValidation type="whole" operator="between" allowBlank="1" showInputMessage="1" showErrorMessage="1" error="不得保留小数" sqref="HH21 D65503:D65512 D65517:D65520 HH65503:HH65512 HH65517:HH65520">
      <formula1>-800000000000</formula1>
      <formula2>1000000000000</formula2>
    </dataValidation>
  </dataValidation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zoomScale="90" zoomScaleNormal="90" workbookViewId="0">
      <selection activeCell="E3" sqref="E3:F3"/>
    </sheetView>
  </sheetViews>
  <sheetFormatPr defaultColWidth="9" defaultRowHeight="14.25" outlineLevelCol="5"/>
  <cols>
    <col min="1" max="1" width="33.25" style="65" customWidth="1"/>
    <col min="2" max="3" width="10.625" style="65" customWidth="1"/>
    <col min="4" max="4" width="11.875" style="65" customWidth="1"/>
    <col min="5" max="5" width="10" style="65" customWidth="1"/>
    <col min="6" max="6" width="9.5" style="65" customWidth="1"/>
    <col min="7" max="215" width="9" style="65"/>
    <col min="216" max="216" width="55.125" style="65" customWidth="1"/>
    <col min="217" max="217" width="31.875" style="65" customWidth="1"/>
    <col min="218" max="16384" width="9" style="65"/>
  </cols>
  <sheetData>
    <row r="1" ht="21.95" customHeight="1" spans="1:6">
      <c r="A1" s="66" t="s">
        <v>702</v>
      </c>
    </row>
    <row r="2" ht="50.1" customHeight="1" spans="1:6">
      <c r="A2" s="67" t="s">
        <v>703</v>
      </c>
      <c r="B2" s="68"/>
      <c r="C2" s="68"/>
      <c r="D2" s="68"/>
      <c r="E2" s="68"/>
      <c r="F2" s="68"/>
    </row>
    <row r="3" ht="32.1" customHeight="1" spans="1:6">
      <c r="A3" s="62"/>
      <c r="B3" s="62"/>
      <c r="C3" s="62"/>
      <c r="E3" s="69" t="s">
        <v>73</v>
      </c>
      <c r="F3" s="69"/>
    </row>
    <row r="4" s="62" customFormat="1" ht="45" customHeight="1" spans="1:6">
      <c r="A4" s="70" t="s">
        <v>74</v>
      </c>
      <c r="B4" s="71" t="s">
        <v>75</v>
      </c>
      <c r="C4" s="71" t="s">
        <v>76</v>
      </c>
      <c r="D4" s="72" t="s">
        <v>77</v>
      </c>
      <c r="E4" s="72"/>
      <c r="F4" s="72"/>
    </row>
    <row r="5" s="62" customFormat="1" ht="45" customHeight="1" spans="1:6">
      <c r="A5" s="73"/>
      <c r="B5" s="71"/>
      <c r="C5" s="71"/>
      <c r="D5" s="72" t="s">
        <v>78</v>
      </c>
      <c r="E5" s="71" t="s">
        <v>672</v>
      </c>
      <c r="F5" s="71" t="s">
        <v>80</v>
      </c>
    </row>
    <row r="6" s="63" customFormat="1" ht="54" customHeight="1" spans="1:6">
      <c r="A6" s="74" t="s">
        <v>685</v>
      </c>
      <c r="B6" s="75">
        <f>B7+B11</f>
        <v>55246</v>
      </c>
      <c r="C6" s="76">
        <f>C7+C11</f>
        <v>64149</v>
      </c>
      <c r="D6" s="76">
        <f>D7+D11</f>
        <v>61628</v>
      </c>
      <c r="E6" s="77">
        <f t="shared" ref="E6:E14" si="0">D6/C6</f>
        <v>0.96070086829101</v>
      </c>
      <c r="F6" s="77">
        <f t="shared" ref="F6:F14" si="1">(D6-B6)/B6</f>
        <v>0.115519675632625</v>
      </c>
    </row>
    <row r="7" s="64" customFormat="1" ht="54" customHeight="1" spans="1:6">
      <c r="A7" s="78" t="s">
        <v>686</v>
      </c>
      <c r="B7" s="79">
        <v>20192</v>
      </c>
      <c r="C7" s="80">
        <v>24413</v>
      </c>
      <c r="D7" s="79">
        <v>22015</v>
      </c>
      <c r="E7" s="77">
        <f t="shared" si="0"/>
        <v>0.901773645189039</v>
      </c>
      <c r="F7" s="77">
        <f t="shared" si="1"/>
        <v>0.0902832805071315</v>
      </c>
    </row>
    <row r="8" s="64" customFormat="1" ht="54" customHeight="1" spans="1:6">
      <c r="A8" s="81" t="s">
        <v>687</v>
      </c>
      <c r="B8" s="82">
        <v>20162</v>
      </c>
      <c r="C8" s="83">
        <v>24384</v>
      </c>
      <c r="D8" s="82">
        <v>21985</v>
      </c>
      <c r="E8" s="84">
        <f t="shared" si="0"/>
        <v>0.901615813648294</v>
      </c>
      <c r="F8" s="85">
        <f t="shared" si="1"/>
        <v>0.090417617299871</v>
      </c>
    </row>
    <row r="9" s="64" customFormat="1" ht="54" customHeight="1" spans="1:6">
      <c r="A9" s="81" t="s">
        <v>688</v>
      </c>
      <c r="B9" s="82"/>
      <c r="C9" s="83"/>
      <c r="D9" s="82">
        <v>0</v>
      </c>
      <c r="E9" s="84"/>
      <c r="F9" s="85"/>
    </row>
    <row r="10" s="63" customFormat="1" ht="54" customHeight="1" spans="1:6">
      <c r="A10" s="81" t="s">
        <v>689</v>
      </c>
      <c r="B10" s="82">
        <v>30</v>
      </c>
      <c r="C10" s="83">
        <v>29</v>
      </c>
      <c r="D10" s="82">
        <v>30</v>
      </c>
      <c r="E10" s="84">
        <f t="shared" si="0"/>
        <v>1.03448275862069</v>
      </c>
      <c r="F10" s="85">
        <f t="shared" si="1"/>
        <v>0</v>
      </c>
    </row>
    <row r="11" s="64" customFormat="1" ht="54" customHeight="1" spans="1:6">
      <c r="A11" s="86" t="s">
        <v>690</v>
      </c>
      <c r="B11" s="87">
        <v>35054</v>
      </c>
      <c r="C11" s="76">
        <v>39736</v>
      </c>
      <c r="D11" s="87">
        <v>39613</v>
      </c>
      <c r="E11" s="88">
        <f t="shared" si="0"/>
        <v>0.996904570163076</v>
      </c>
      <c r="F11" s="77">
        <f t="shared" si="1"/>
        <v>0.130056484281394</v>
      </c>
    </row>
    <row r="12" s="64" customFormat="1" ht="54" customHeight="1" spans="1:6">
      <c r="A12" s="81" t="s">
        <v>687</v>
      </c>
      <c r="B12" s="82">
        <v>34890</v>
      </c>
      <c r="C12" s="83">
        <v>39536</v>
      </c>
      <c r="D12" s="82">
        <v>38437</v>
      </c>
      <c r="E12" s="84">
        <f t="shared" si="0"/>
        <v>0.972202549575071</v>
      </c>
      <c r="F12" s="85">
        <f t="shared" si="1"/>
        <v>0.101662367440527</v>
      </c>
    </row>
    <row r="13" s="64" customFormat="1" ht="54" customHeight="1" spans="1:6">
      <c r="A13" s="81" t="s">
        <v>688</v>
      </c>
      <c r="B13" s="82">
        <v>80</v>
      </c>
      <c r="C13" s="83"/>
      <c r="D13" s="82">
        <v>1054</v>
      </c>
      <c r="E13" s="84"/>
      <c r="F13" s="85">
        <f t="shared" si="1"/>
        <v>12.175</v>
      </c>
    </row>
    <row r="14" s="63" customFormat="1" ht="54" customHeight="1" spans="1:6">
      <c r="A14" s="89" t="s">
        <v>689</v>
      </c>
      <c r="B14" s="90">
        <v>84</v>
      </c>
      <c r="C14" s="91">
        <v>200</v>
      </c>
      <c r="D14" s="90">
        <v>122</v>
      </c>
      <c r="E14" s="92">
        <f t="shared" si="0"/>
        <v>0.61</v>
      </c>
      <c r="F14" s="93">
        <f t="shared" si="1"/>
        <v>0.452380952380952</v>
      </c>
    </row>
    <row r="15" ht="20.1" customHeight="1"/>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65496:D65505 D65510:D65513 HI65496:HI65505 HI65510:HI65513">
      <formula1>-800000000000</formula1>
      <formula2>1000000000000</formula2>
    </dataValidation>
  </dataValidation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H9" sqref="H9"/>
    </sheetView>
  </sheetViews>
  <sheetFormatPr defaultColWidth="9" defaultRowHeight="36" customHeight="1" outlineLevelCol="4"/>
  <cols>
    <col min="1" max="1" width="13.875" style="51" customWidth="1"/>
    <col min="2" max="2" width="14.75" style="51" customWidth="1"/>
    <col min="3" max="3" width="14.625" style="51" customWidth="1"/>
    <col min="4" max="4" width="14.875" style="51" customWidth="1"/>
    <col min="5" max="5" width="15.375" style="51" customWidth="1"/>
  </cols>
  <sheetData>
    <row r="1" customHeight="1" spans="1:5">
      <c r="A1" s="52" t="s">
        <v>704</v>
      </c>
      <c r="B1" s="53"/>
      <c r="C1" s="53"/>
      <c r="D1" s="53"/>
      <c r="E1" s="54"/>
    </row>
    <row r="2" customHeight="1" spans="1:5">
      <c r="A2" s="55" t="s">
        <v>705</v>
      </c>
      <c r="B2" s="55"/>
      <c r="C2" s="55"/>
      <c r="D2" s="55"/>
      <c r="E2" s="55"/>
    </row>
    <row r="3" customHeight="1" spans="1:5">
      <c r="A3" s="53"/>
      <c r="B3" s="53"/>
      <c r="C3" s="53"/>
      <c r="D3" s="53"/>
      <c r="E3" s="56" t="s">
        <v>706</v>
      </c>
    </row>
    <row r="4" customHeight="1" spans="1:5">
      <c r="A4" s="57" t="s">
        <v>664</v>
      </c>
      <c r="B4" s="57" t="s">
        <v>707</v>
      </c>
      <c r="C4" s="57" t="s">
        <v>708</v>
      </c>
      <c r="D4" s="57" t="s">
        <v>709</v>
      </c>
      <c r="E4" s="57" t="s">
        <v>710</v>
      </c>
    </row>
    <row r="5" customHeight="1" spans="1:5">
      <c r="A5" s="58" t="s">
        <v>711</v>
      </c>
      <c r="B5" s="59">
        <v>23.8107</v>
      </c>
      <c r="C5" s="59">
        <v>19.4304</v>
      </c>
      <c r="D5" s="59">
        <v>46.1204</v>
      </c>
      <c r="E5" s="59">
        <v>43.2374</v>
      </c>
    </row>
    <row r="6" customHeight="1" spans="1:5">
      <c r="A6" s="60"/>
      <c r="B6" s="61"/>
      <c r="C6" s="61"/>
      <c r="D6" s="61"/>
      <c r="E6" s="61"/>
    </row>
    <row r="7" customHeight="1" spans="1:5">
      <c r="A7" s="60"/>
      <c r="B7" s="61"/>
      <c r="C7" s="61"/>
      <c r="D7" s="61"/>
      <c r="E7" s="61"/>
    </row>
    <row r="8" customHeight="1" spans="1:5">
      <c r="A8" s="60"/>
      <c r="B8" s="61"/>
      <c r="C8" s="61"/>
      <c r="D8" s="61"/>
      <c r="E8" s="61"/>
    </row>
    <row r="9" customHeight="1" spans="1:5">
      <c r="A9" s="60"/>
      <c r="B9" s="61"/>
      <c r="C9" s="61"/>
      <c r="D9" s="61"/>
      <c r="E9" s="61"/>
    </row>
    <row r="10" customHeight="1" spans="1:5">
      <c r="A10" s="60"/>
      <c r="B10" s="61"/>
      <c r="C10" s="61"/>
      <c r="D10" s="61"/>
      <c r="E10" s="61"/>
    </row>
    <row r="11" customHeight="1" spans="1:5">
      <c r="A11" s="60"/>
      <c r="B11" s="61"/>
      <c r="C11" s="61"/>
      <c r="D11" s="61"/>
      <c r="E11" s="61"/>
    </row>
    <row r="12" customHeight="1" spans="1:5">
      <c r="A12" s="60"/>
      <c r="B12" s="61"/>
      <c r="C12" s="61"/>
      <c r="D12" s="61"/>
      <c r="E12" s="61"/>
    </row>
    <row r="13" customHeight="1" spans="1:5">
      <c r="A13" s="60"/>
      <c r="B13" s="61"/>
      <c r="C13" s="61"/>
      <c r="D13" s="61"/>
      <c r="E13" s="61"/>
    </row>
    <row r="14" customHeight="1" spans="1:5">
      <c r="A14" s="60"/>
      <c r="B14" s="61"/>
      <c r="C14" s="61"/>
      <c r="D14" s="61"/>
      <c r="E14" s="61"/>
    </row>
    <row r="15" customHeight="1" spans="1:5">
      <c r="A15" s="60"/>
      <c r="B15" s="61"/>
      <c r="C15" s="61"/>
      <c r="D15" s="61"/>
      <c r="E15" s="61"/>
    </row>
    <row r="16" customHeight="1" spans="1:5">
      <c r="A16" s="60"/>
      <c r="B16" s="61"/>
      <c r="C16" s="61"/>
      <c r="D16" s="61"/>
      <c r="E16" s="61"/>
    </row>
    <row r="17" customHeight="1" spans="1:5">
      <c r="A17" s="60"/>
      <c r="B17" s="61"/>
      <c r="C17" s="61"/>
      <c r="D17" s="61"/>
      <c r="E17" s="61"/>
    </row>
    <row r="18" customHeight="1" spans="1:5">
      <c r="A18" s="60"/>
      <c r="B18" s="61"/>
      <c r="C18" s="61"/>
      <c r="D18" s="61"/>
      <c r="E18" s="61"/>
    </row>
    <row r="19" customHeight="1" spans="1:5">
      <c r="A19" s="60"/>
      <c r="B19" s="61"/>
      <c r="C19" s="61"/>
      <c r="D19" s="61"/>
      <c r="E19" s="61"/>
    </row>
    <row r="20" customHeight="1" spans="1:5">
      <c r="A20" s="60"/>
      <c r="B20" s="61"/>
      <c r="C20" s="61"/>
      <c r="D20" s="61"/>
      <c r="E20" s="61"/>
    </row>
    <row r="21" customHeight="1" spans="1:5">
      <c r="A21" s="60"/>
      <c r="B21" s="61"/>
      <c r="C21" s="61"/>
      <c r="D21" s="61"/>
      <c r="E21" s="61"/>
    </row>
    <row r="22" customHeight="1" spans="1:5">
      <c r="A22" s="60"/>
      <c r="B22" s="61"/>
      <c r="C22" s="61"/>
      <c r="D22" s="61"/>
      <c r="E22" s="61"/>
    </row>
    <row r="23" customHeight="1" spans="1:5">
      <c r="A23" s="60"/>
      <c r="B23" s="61"/>
      <c r="C23" s="61"/>
      <c r="D23" s="61"/>
      <c r="E23" s="61"/>
    </row>
    <row r="24" customHeight="1" spans="1:5">
      <c r="A24" s="60"/>
      <c r="B24" s="61"/>
      <c r="C24" s="61"/>
      <c r="D24" s="61"/>
      <c r="E24" s="61"/>
    </row>
  </sheetData>
  <mergeCells count="1">
    <mergeCell ref="A2:E2"/>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I5" sqref="I5"/>
    </sheetView>
  </sheetViews>
  <sheetFormatPr defaultColWidth="9" defaultRowHeight="30" customHeight="1" outlineLevelCol="4"/>
  <cols>
    <col min="1" max="1" width="13.625" customWidth="1"/>
    <col min="2" max="3" width="15.125" customWidth="1"/>
    <col min="4" max="4" width="14.75" customWidth="1"/>
    <col min="5" max="5" width="15" customWidth="1"/>
  </cols>
  <sheetData>
    <row r="1" customHeight="1" spans="1:5">
      <c r="A1" s="42" t="s">
        <v>712</v>
      </c>
      <c r="B1" s="3"/>
      <c r="C1" s="3"/>
      <c r="D1" s="43"/>
      <c r="E1" s="43"/>
    </row>
    <row r="2" customHeight="1" spans="1:5">
      <c r="A2" s="44" t="s">
        <v>713</v>
      </c>
      <c r="B2" s="44"/>
      <c r="C2" s="44"/>
      <c r="D2" s="44"/>
      <c r="E2" s="44"/>
    </row>
    <row r="3" customHeight="1" spans="1:5">
      <c r="A3" s="3"/>
      <c r="B3" s="3"/>
      <c r="C3" s="3"/>
      <c r="D3" s="3"/>
      <c r="E3" s="45" t="s">
        <v>706</v>
      </c>
    </row>
    <row r="4" customHeight="1" spans="1:5">
      <c r="A4" s="46" t="s">
        <v>664</v>
      </c>
      <c r="B4" s="46" t="s">
        <v>714</v>
      </c>
      <c r="C4" s="46" t="s">
        <v>715</v>
      </c>
      <c r="D4" s="46" t="s">
        <v>716</v>
      </c>
      <c r="E4" s="47" t="s">
        <v>717</v>
      </c>
    </row>
    <row r="5" customHeight="1" spans="1:5">
      <c r="A5" s="48" t="s">
        <v>711</v>
      </c>
      <c r="B5" s="25">
        <v>8.3307</v>
      </c>
      <c r="C5" s="25">
        <v>0.0922</v>
      </c>
      <c r="D5" s="25">
        <v>11.0122</v>
      </c>
      <c r="E5" s="49">
        <v>8.4192</v>
      </c>
    </row>
    <row r="6" customHeight="1" spans="1:5">
      <c r="A6" s="27"/>
      <c r="B6" s="29"/>
      <c r="C6" s="29"/>
      <c r="D6" s="29"/>
      <c r="E6" s="50"/>
    </row>
    <row r="7" customHeight="1" spans="1:5">
      <c r="A7" s="27"/>
      <c r="B7" s="29"/>
      <c r="C7" s="29"/>
      <c r="D7" s="29"/>
      <c r="E7" s="50"/>
    </row>
    <row r="8" customHeight="1" spans="1:5">
      <c r="A8" s="27"/>
      <c r="B8" s="29"/>
      <c r="C8" s="29"/>
      <c r="D8" s="29"/>
      <c r="E8" s="50"/>
    </row>
    <row r="9" customHeight="1" spans="1:5">
      <c r="A9" s="27"/>
      <c r="B9" s="29"/>
      <c r="C9" s="29"/>
      <c r="D9" s="29"/>
      <c r="E9" s="50"/>
    </row>
    <row r="10" customHeight="1" spans="1:5">
      <c r="A10" s="27"/>
      <c r="B10" s="29"/>
      <c r="C10" s="29"/>
      <c r="D10" s="29"/>
      <c r="E10" s="50"/>
    </row>
    <row r="11" customHeight="1" spans="1:5">
      <c r="A11" s="27"/>
      <c r="B11" s="29"/>
      <c r="C11" s="29"/>
      <c r="D11" s="29"/>
      <c r="E11" s="50"/>
    </row>
    <row r="12" customHeight="1" spans="1:5">
      <c r="A12" s="27"/>
      <c r="B12" s="29"/>
      <c r="C12" s="29"/>
      <c r="D12" s="29"/>
      <c r="E12" s="50"/>
    </row>
    <row r="13" customHeight="1" spans="1:5">
      <c r="A13" s="27"/>
      <c r="B13" s="34"/>
      <c r="C13" s="29"/>
      <c r="D13" s="34"/>
      <c r="E13" s="50"/>
    </row>
    <row r="14" customHeight="1" spans="1:5">
      <c r="A14" s="27"/>
      <c r="B14" s="29"/>
      <c r="C14" s="29"/>
      <c r="D14" s="29"/>
      <c r="E14" s="50"/>
    </row>
    <row r="15" customHeight="1" spans="1:5">
      <c r="A15" s="27"/>
      <c r="B15" s="29"/>
      <c r="C15" s="29"/>
      <c r="D15" s="29"/>
      <c r="E15" s="50"/>
    </row>
    <row r="16" customHeight="1" spans="1:5">
      <c r="A16" s="27"/>
      <c r="B16" s="29"/>
      <c r="C16" s="29"/>
      <c r="D16" s="29"/>
      <c r="E16" s="50"/>
    </row>
    <row r="17" customHeight="1" spans="1:5">
      <c r="A17" s="27"/>
      <c r="B17" s="29"/>
      <c r="C17" s="29"/>
      <c r="D17" s="29"/>
      <c r="E17" s="50"/>
    </row>
    <row r="18" customHeight="1" spans="1:5">
      <c r="A18" s="27"/>
      <c r="B18" s="29"/>
      <c r="C18" s="29"/>
      <c r="D18" s="29"/>
      <c r="E18" s="50"/>
    </row>
    <row r="19" customHeight="1" spans="1:5">
      <c r="A19" s="27"/>
      <c r="B19" s="29"/>
      <c r="C19" s="29"/>
      <c r="D19" s="29"/>
      <c r="E19" s="50"/>
    </row>
    <row r="20" customHeight="1" spans="1:5">
      <c r="A20" s="27"/>
      <c r="B20" s="29"/>
      <c r="C20" s="29"/>
      <c r="D20" s="29"/>
      <c r="E20" s="50"/>
    </row>
    <row r="21" customHeight="1" spans="1:5">
      <c r="A21" s="27"/>
      <c r="B21" s="29"/>
      <c r="C21" s="29"/>
      <c r="D21" s="29"/>
      <c r="E21" s="50"/>
    </row>
    <row r="22" customHeight="1" spans="1:5">
      <c r="A22" s="27"/>
      <c r="B22" s="29"/>
      <c r="C22" s="29"/>
      <c r="D22" s="29"/>
      <c r="E22" s="50"/>
    </row>
    <row r="23" customHeight="1" spans="1:5">
      <c r="A23" s="27"/>
      <c r="B23" s="29"/>
      <c r="C23" s="29"/>
      <c r="D23" s="29"/>
      <c r="E23" s="50"/>
    </row>
    <row r="24" customHeight="1" spans="1:5">
      <c r="A24" s="27"/>
      <c r="B24" s="29"/>
      <c r="C24" s="29"/>
      <c r="D24" s="29"/>
      <c r="E24" s="50"/>
    </row>
  </sheetData>
  <mergeCells count="1">
    <mergeCell ref="A2:E2"/>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G6" sqref="G6"/>
    </sheetView>
  </sheetViews>
  <sheetFormatPr defaultColWidth="9" defaultRowHeight="31.5" customHeight="1" outlineLevelCol="4"/>
  <cols>
    <col min="1" max="5" width="16.625" customWidth="1"/>
  </cols>
  <sheetData>
    <row r="1" customHeight="1" spans="1:5">
      <c r="A1" s="42" t="s">
        <v>718</v>
      </c>
      <c r="B1" s="3"/>
      <c r="C1" s="3"/>
      <c r="D1" s="43"/>
      <c r="E1" s="43"/>
    </row>
    <row r="2" customHeight="1" spans="1:5">
      <c r="A2" s="44" t="s">
        <v>719</v>
      </c>
      <c r="B2" s="44"/>
      <c r="C2" s="44"/>
      <c r="D2" s="44"/>
      <c r="E2" s="44"/>
    </row>
    <row r="3" customHeight="1" spans="1:5">
      <c r="A3" s="3"/>
      <c r="B3" s="3"/>
      <c r="C3" s="3"/>
      <c r="D3" s="45"/>
      <c r="E3" s="45" t="s">
        <v>706</v>
      </c>
    </row>
    <row r="4" customHeight="1" spans="1:5">
      <c r="A4" s="46" t="s">
        <v>664</v>
      </c>
      <c r="B4" s="46" t="s">
        <v>720</v>
      </c>
      <c r="C4" s="46" t="s">
        <v>721</v>
      </c>
      <c r="D4" s="47" t="s">
        <v>722</v>
      </c>
      <c r="E4" s="47" t="s">
        <v>723</v>
      </c>
    </row>
    <row r="5" customHeight="1" spans="1:5">
      <c r="A5" s="48" t="s">
        <v>711</v>
      </c>
      <c r="B5" s="25">
        <v>15.48</v>
      </c>
      <c r="C5" s="25">
        <v>19.3382</v>
      </c>
      <c r="D5" s="25">
        <v>35.1082</v>
      </c>
      <c r="E5" s="49">
        <v>34.8182</v>
      </c>
    </row>
    <row r="6" customHeight="1" spans="1:5">
      <c r="A6" s="27"/>
      <c r="B6" s="29"/>
      <c r="C6" s="29"/>
      <c r="D6" s="29"/>
      <c r="E6" s="50"/>
    </row>
    <row r="7" customHeight="1" spans="1:5">
      <c r="A7" s="27"/>
      <c r="B7" s="29"/>
      <c r="C7" s="29"/>
      <c r="D7" s="29"/>
      <c r="E7" s="50"/>
    </row>
    <row r="8" customHeight="1" spans="1:5">
      <c r="A8" s="27"/>
      <c r="B8" s="29"/>
      <c r="C8" s="29"/>
      <c r="D8" s="29"/>
      <c r="E8" s="50"/>
    </row>
    <row r="9" customHeight="1" spans="1:5">
      <c r="A9" s="27"/>
      <c r="B9" s="29"/>
      <c r="C9" s="29"/>
      <c r="D9" s="29"/>
      <c r="E9" s="50"/>
    </row>
    <row r="10" customHeight="1" spans="1:5">
      <c r="A10" s="27"/>
      <c r="B10" s="29"/>
      <c r="C10" s="29"/>
      <c r="D10" s="29"/>
      <c r="E10" s="50"/>
    </row>
    <row r="11" customHeight="1" spans="1:5">
      <c r="A11" s="27"/>
      <c r="B11" s="29"/>
      <c r="C11" s="29"/>
      <c r="D11" s="29"/>
      <c r="E11" s="50"/>
    </row>
    <row r="12" customHeight="1" spans="1:5">
      <c r="A12" s="27"/>
      <c r="B12" s="29"/>
      <c r="C12" s="29"/>
      <c r="D12" s="29"/>
      <c r="E12" s="50"/>
    </row>
    <row r="13" customHeight="1" spans="1:5">
      <c r="A13" s="27"/>
      <c r="B13" s="29"/>
      <c r="C13" s="34"/>
      <c r="D13" s="34"/>
      <c r="E13" s="50"/>
    </row>
    <row r="14" customHeight="1" spans="1:5">
      <c r="A14" s="27"/>
      <c r="B14" s="29"/>
      <c r="C14" s="29"/>
      <c r="D14" s="29"/>
      <c r="E14" s="50"/>
    </row>
    <row r="15" customHeight="1" spans="1:5">
      <c r="A15" s="27"/>
      <c r="B15" s="29"/>
      <c r="C15" s="29"/>
      <c r="D15" s="29"/>
      <c r="E15" s="50"/>
    </row>
    <row r="16" customHeight="1" spans="1:5">
      <c r="A16" s="27"/>
      <c r="B16" s="29"/>
      <c r="C16" s="29"/>
      <c r="D16" s="29"/>
      <c r="E16" s="50"/>
    </row>
    <row r="17" customHeight="1" spans="1:5">
      <c r="A17" s="27"/>
      <c r="B17" s="29"/>
      <c r="C17" s="29"/>
      <c r="D17" s="29"/>
      <c r="E17" s="50"/>
    </row>
    <row r="18" customHeight="1" spans="1:5">
      <c r="A18" s="27"/>
      <c r="B18" s="29"/>
      <c r="C18" s="29"/>
      <c r="D18" s="29"/>
      <c r="E18" s="50"/>
    </row>
    <row r="19" customHeight="1" spans="1:5">
      <c r="A19" s="27"/>
      <c r="B19" s="29"/>
      <c r="C19" s="29"/>
      <c r="D19" s="29"/>
      <c r="E19" s="50"/>
    </row>
    <row r="20" customHeight="1" spans="1:5">
      <c r="A20" s="27"/>
      <c r="B20" s="29"/>
      <c r="C20" s="29"/>
      <c r="D20" s="29"/>
      <c r="E20" s="50"/>
    </row>
    <row r="21" customHeight="1" spans="1:5">
      <c r="A21" s="27"/>
      <c r="B21" s="29"/>
      <c r="C21" s="29"/>
      <c r="D21" s="29"/>
      <c r="E21" s="50"/>
    </row>
    <row r="22" customHeight="1" spans="1:5">
      <c r="A22" s="27"/>
      <c r="B22" s="29"/>
      <c r="C22" s="29"/>
      <c r="D22" s="29"/>
      <c r="E22" s="50"/>
    </row>
    <row r="23" customHeight="1" spans="1:5">
      <c r="A23" s="27"/>
      <c r="B23" s="29"/>
      <c r="C23" s="29"/>
      <c r="D23" s="29"/>
      <c r="E23" s="50"/>
    </row>
    <row r="24" customHeight="1" spans="1:5">
      <c r="A24" s="27"/>
      <c r="B24" s="29"/>
      <c r="C24" s="29"/>
      <c r="D24" s="29"/>
      <c r="E24" s="50"/>
    </row>
  </sheetData>
  <mergeCells count="1">
    <mergeCell ref="A2:E2"/>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workbookViewId="0">
      <selection activeCell="K5" sqref="K5"/>
    </sheetView>
  </sheetViews>
  <sheetFormatPr defaultColWidth="9" defaultRowHeight="36.75" customHeight="1" outlineLevelCol="7"/>
  <sheetData>
    <row r="1" customHeight="1" spans="1:8">
      <c r="A1" s="17" t="s">
        <v>724</v>
      </c>
      <c r="B1" s="35"/>
      <c r="C1" s="35"/>
      <c r="D1" s="35"/>
      <c r="E1" s="35"/>
      <c r="F1" s="35"/>
      <c r="G1" s="35"/>
      <c r="H1" s="35"/>
    </row>
    <row r="2" customHeight="1" spans="1:8">
      <c r="A2" s="40" t="s">
        <v>725</v>
      </c>
      <c r="B2" s="40"/>
      <c r="C2" s="40"/>
      <c r="D2" s="40"/>
      <c r="E2" s="40"/>
      <c r="F2" s="40"/>
      <c r="G2" s="40"/>
      <c r="H2" s="40"/>
    </row>
    <row r="3" customHeight="1" spans="1:8">
      <c r="A3" s="3"/>
      <c r="B3" s="37"/>
      <c r="C3" s="37"/>
      <c r="D3" s="37"/>
      <c r="E3" s="37"/>
      <c r="F3" s="37"/>
      <c r="G3" s="37"/>
      <c r="H3" s="37" t="s">
        <v>706</v>
      </c>
    </row>
    <row r="4" customHeight="1" spans="1:8">
      <c r="A4" s="21" t="s">
        <v>664</v>
      </c>
      <c r="B4" s="38" t="s">
        <v>543</v>
      </c>
      <c r="C4" s="38" t="s">
        <v>726</v>
      </c>
      <c r="D4" s="38"/>
      <c r="E4" s="38"/>
      <c r="F4" s="38" t="s">
        <v>727</v>
      </c>
      <c r="G4" s="38"/>
      <c r="H4" s="38"/>
    </row>
    <row r="5" ht="45.75" customHeight="1" spans="1:8">
      <c r="A5" s="21"/>
      <c r="B5" s="38"/>
      <c r="C5" s="38" t="s">
        <v>728</v>
      </c>
      <c r="D5" s="38" t="s">
        <v>729</v>
      </c>
      <c r="E5" s="38" t="s">
        <v>730</v>
      </c>
      <c r="F5" s="38" t="s">
        <v>728</v>
      </c>
      <c r="G5" s="38" t="s">
        <v>729</v>
      </c>
      <c r="H5" s="38" t="s">
        <v>730</v>
      </c>
    </row>
    <row r="6" customHeight="1" spans="1:8">
      <c r="A6" s="23" t="s">
        <v>711</v>
      </c>
      <c r="B6" s="26">
        <f>C6+F6</f>
        <v>21.9376</v>
      </c>
      <c r="C6" s="26">
        <f>SUM(D6:E6)</f>
        <v>2.4494</v>
      </c>
      <c r="D6" s="26">
        <v>0.0922</v>
      </c>
      <c r="E6" s="26">
        <v>2.3572</v>
      </c>
      <c r="F6" s="26">
        <f>SUM(G6:H6)</f>
        <v>19.4882</v>
      </c>
      <c r="G6" s="26">
        <v>19.3382</v>
      </c>
      <c r="H6" s="26">
        <v>0.15</v>
      </c>
    </row>
    <row r="7" customHeight="1" spans="1:8">
      <c r="A7" s="27"/>
      <c r="B7" s="39"/>
      <c r="C7" s="39"/>
      <c r="D7" s="39"/>
      <c r="E7" s="39"/>
      <c r="F7" s="39"/>
      <c r="G7" s="39"/>
      <c r="H7" s="39"/>
    </row>
    <row r="8" customHeight="1" spans="1:8">
      <c r="A8" s="27"/>
      <c r="B8" s="39"/>
      <c r="C8" s="39"/>
      <c r="D8" s="39"/>
      <c r="E8" s="39"/>
      <c r="F8" s="39"/>
      <c r="G8" s="39"/>
      <c r="H8" s="39"/>
    </row>
    <row r="9" customHeight="1" spans="1:8">
      <c r="A9" s="27"/>
      <c r="B9" s="39"/>
      <c r="C9" s="39"/>
      <c r="D9" s="39"/>
      <c r="E9" s="39"/>
      <c r="F9" s="39"/>
      <c r="G9" s="39"/>
      <c r="H9" s="39"/>
    </row>
    <row r="10" customHeight="1" spans="1:8">
      <c r="A10" s="27"/>
      <c r="B10" s="39"/>
      <c r="C10" s="39"/>
      <c r="D10" s="39"/>
      <c r="E10" s="39"/>
      <c r="F10" s="39"/>
      <c r="G10" s="39"/>
      <c r="H10" s="39"/>
    </row>
    <row r="11" customHeight="1" spans="1:8">
      <c r="A11" s="31"/>
      <c r="B11" s="39"/>
      <c r="C11" s="39"/>
      <c r="D11" s="39"/>
      <c r="E11" s="39"/>
      <c r="F11" s="39"/>
      <c r="G11" s="39"/>
      <c r="H11" s="39"/>
    </row>
    <row r="12" customHeight="1" spans="1:8">
      <c r="A12" s="31"/>
      <c r="B12" s="39"/>
      <c r="C12" s="39"/>
      <c r="D12" s="39"/>
      <c r="E12" s="39"/>
      <c r="F12" s="39"/>
      <c r="G12" s="39"/>
      <c r="H12" s="39"/>
    </row>
    <row r="13" customHeight="1" spans="1:8">
      <c r="A13" s="31"/>
      <c r="B13" s="39"/>
      <c r="C13" s="39"/>
      <c r="D13" s="39"/>
      <c r="E13" s="39"/>
      <c r="F13" s="39"/>
      <c r="G13" s="39"/>
      <c r="H13" s="39"/>
    </row>
    <row r="14" customHeight="1" spans="1:8">
      <c r="A14" s="31"/>
      <c r="B14" s="39"/>
      <c r="C14" s="39"/>
      <c r="D14" s="39"/>
      <c r="E14" s="39"/>
      <c r="F14" s="39"/>
      <c r="G14" s="39"/>
      <c r="H14" s="39"/>
    </row>
    <row r="15" customHeight="1" spans="1:8">
      <c r="A15" s="31"/>
      <c r="B15" s="39"/>
      <c r="C15" s="39"/>
      <c r="D15" s="39"/>
      <c r="E15" s="39"/>
      <c r="F15" s="39"/>
      <c r="G15" s="39"/>
      <c r="H15" s="39"/>
    </row>
    <row r="16" customHeight="1" spans="1:8">
      <c r="A16" s="31"/>
      <c r="B16" s="39"/>
      <c r="C16" s="39"/>
      <c r="D16" s="39"/>
      <c r="E16" s="39"/>
      <c r="F16" s="39"/>
      <c r="G16" s="39"/>
      <c r="H16" s="39"/>
    </row>
    <row r="17" customHeight="1" spans="1:8">
      <c r="A17" s="31"/>
      <c r="B17" s="39"/>
      <c r="C17" s="39"/>
      <c r="D17" s="39"/>
      <c r="E17" s="39"/>
      <c r="F17" s="39"/>
      <c r="G17" s="39"/>
      <c r="H17" s="39"/>
    </row>
    <row r="18" customHeight="1" spans="1:8">
      <c r="A18" s="31"/>
      <c r="B18" s="39"/>
      <c r="C18" s="39"/>
      <c r="D18" s="39"/>
      <c r="E18" s="39"/>
      <c r="F18" s="39"/>
      <c r="G18" s="39"/>
      <c r="H18" s="39"/>
    </row>
    <row r="19" customHeight="1" spans="1:8">
      <c r="A19" s="31"/>
      <c r="B19" s="39"/>
      <c r="C19" s="39"/>
      <c r="D19" s="39"/>
      <c r="E19" s="39"/>
      <c r="F19" s="39"/>
      <c r="G19" s="39"/>
      <c r="H19" s="39"/>
    </row>
    <row r="20" customHeight="1" spans="1:8">
      <c r="A20" s="31"/>
      <c r="B20" s="39"/>
      <c r="C20" s="39"/>
      <c r="D20" s="39"/>
      <c r="E20" s="39"/>
      <c r="F20" s="39"/>
      <c r="G20" s="39"/>
      <c r="H20" s="39"/>
    </row>
    <row r="21" customHeight="1" spans="1:8">
      <c r="A21" s="31"/>
      <c r="B21" s="39"/>
      <c r="C21" s="39"/>
      <c r="D21" s="39"/>
      <c r="E21" s="39"/>
      <c r="F21" s="39"/>
      <c r="G21" s="39"/>
      <c r="H21" s="39"/>
    </row>
    <row r="22" customHeight="1" spans="1:8">
      <c r="A22" s="31"/>
      <c r="B22" s="39"/>
      <c r="C22" s="39"/>
      <c r="D22" s="39"/>
      <c r="E22" s="39"/>
      <c r="F22" s="39"/>
      <c r="G22" s="39"/>
      <c r="H22" s="39"/>
    </row>
    <row r="23" customHeight="1" spans="1:8">
      <c r="A23" s="31"/>
      <c r="B23" s="39"/>
      <c r="C23" s="39"/>
      <c r="D23" s="39"/>
      <c r="E23" s="39"/>
      <c r="F23" s="39"/>
      <c r="G23" s="39"/>
      <c r="H23" s="39"/>
    </row>
    <row r="24" customHeight="1" spans="1:8">
      <c r="A24" s="31"/>
      <c r="B24" s="39"/>
      <c r="C24" s="39"/>
      <c r="D24" s="39"/>
      <c r="E24" s="39"/>
      <c r="F24" s="39"/>
      <c r="G24" s="39"/>
      <c r="H24" s="39"/>
    </row>
    <row r="25" customHeight="1" spans="1:8">
      <c r="A25" s="31"/>
      <c r="B25" s="39"/>
      <c r="C25" s="39"/>
      <c r="D25" s="39"/>
      <c r="E25" s="39"/>
      <c r="F25" s="39"/>
      <c r="G25" s="39"/>
      <c r="H25" s="39"/>
    </row>
    <row r="26" customHeight="1" spans="1:8">
      <c r="A26" s="3"/>
      <c r="B26" s="41"/>
      <c r="C26" s="41"/>
      <c r="D26" s="41"/>
      <c r="E26" s="41"/>
      <c r="F26" s="41"/>
      <c r="G26" s="41"/>
      <c r="H26" s="41"/>
    </row>
    <row r="27" customHeight="1" spans="1:8">
      <c r="A27" s="3"/>
      <c r="B27" s="41"/>
      <c r="C27" s="41"/>
      <c r="D27" s="41"/>
      <c r="E27" s="41"/>
      <c r="F27" s="41"/>
      <c r="G27" s="41"/>
      <c r="H27" s="41"/>
    </row>
    <row r="28" customHeight="1" spans="1:8">
      <c r="A28" s="3"/>
      <c r="B28" s="41"/>
      <c r="C28" s="41"/>
      <c r="D28" s="41"/>
      <c r="E28" s="41"/>
      <c r="F28" s="41"/>
      <c r="G28" s="41"/>
      <c r="H28" s="41"/>
    </row>
    <row r="29" customHeight="1" spans="1:8">
      <c r="A29" s="3"/>
      <c r="B29" s="41"/>
      <c r="C29" s="41"/>
      <c r="D29" s="41"/>
      <c r="E29" s="41"/>
      <c r="F29" s="41"/>
      <c r="G29" s="41"/>
      <c r="H29" s="41"/>
    </row>
    <row r="30" customHeight="1" spans="1:8">
      <c r="A30" s="3"/>
      <c r="B30" s="41"/>
      <c r="C30" s="41"/>
      <c r="D30" s="41"/>
      <c r="E30" s="41"/>
      <c r="F30" s="41"/>
      <c r="G30" s="41"/>
      <c r="H30" s="41"/>
    </row>
    <row r="31" customHeight="1" spans="1:8">
      <c r="A31" s="3"/>
      <c r="B31" s="41"/>
      <c r="C31" s="41"/>
      <c r="D31" s="41"/>
      <c r="E31" s="41"/>
      <c r="F31" s="41"/>
      <c r="G31" s="41"/>
      <c r="H31" s="41"/>
    </row>
    <row r="32" customHeight="1" spans="1:8">
      <c r="A32" s="3"/>
      <c r="B32" s="41"/>
      <c r="C32" s="41"/>
      <c r="D32" s="41"/>
      <c r="E32" s="41"/>
      <c r="F32" s="41"/>
      <c r="G32" s="41"/>
      <c r="H32" s="41"/>
    </row>
    <row r="33" customHeight="1" spans="1:8">
      <c r="A33" s="3"/>
      <c r="B33" s="41"/>
      <c r="C33" s="41"/>
      <c r="D33" s="41"/>
      <c r="E33" s="41"/>
      <c r="F33" s="41"/>
      <c r="G33" s="41"/>
      <c r="H33" s="41"/>
    </row>
    <row r="34" customHeight="1" spans="1:8">
      <c r="A34" s="3"/>
      <c r="B34" s="41"/>
      <c r="C34" s="41"/>
      <c r="D34" s="41"/>
      <c r="E34" s="41"/>
      <c r="F34" s="41"/>
      <c r="G34" s="41"/>
      <c r="H34" s="41"/>
    </row>
    <row r="35" customHeight="1" spans="1:8">
      <c r="A35" s="3"/>
      <c r="B35" s="41"/>
      <c r="C35" s="41"/>
      <c r="D35" s="41"/>
      <c r="E35" s="41"/>
      <c r="F35" s="41"/>
      <c r="G35" s="41"/>
      <c r="H35" s="41"/>
    </row>
    <row r="36" customHeight="1" spans="1:8">
      <c r="A36" s="3"/>
      <c r="B36" s="41"/>
      <c r="C36" s="41"/>
      <c r="D36" s="41"/>
      <c r="E36" s="41"/>
      <c r="F36" s="41"/>
      <c r="G36" s="41"/>
      <c r="H36" s="41"/>
    </row>
    <row r="37" customHeight="1" spans="1:8">
      <c r="A37" s="3"/>
      <c r="B37" s="41"/>
      <c r="C37" s="41"/>
      <c r="D37" s="41"/>
      <c r="E37" s="41"/>
      <c r="F37" s="41"/>
      <c r="G37" s="41"/>
      <c r="H37" s="41"/>
    </row>
    <row r="38" customHeight="1" spans="1:8">
      <c r="A38" s="3"/>
      <c r="B38" s="41"/>
      <c r="C38" s="41"/>
      <c r="D38" s="41"/>
      <c r="E38" s="41"/>
      <c r="F38" s="41"/>
      <c r="G38" s="41"/>
      <c r="H38" s="41"/>
    </row>
    <row r="39" customHeight="1" spans="1:8">
      <c r="A39" s="3"/>
      <c r="B39" s="41"/>
      <c r="C39" s="41"/>
      <c r="D39" s="41"/>
      <c r="E39" s="41"/>
      <c r="F39" s="41"/>
      <c r="G39" s="41"/>
      <c r="H39" s="41"/>
    </row>
    <row r="40" customHeight="1" spans="1:8">
      <c r="A40" s="3"/>
      <c r="B40" s="41"/>
      <c r="C40" s="41"/>
      <c r="D40" s="41"/>
      <c r="E40" s="41"/>
      <c r="F40" s="41"/>
      <c r="G40" s="41"/>
      <c r="H40" s="41"/>
    </row>
    <row r="41" customHeight="1" spans="1:8">
      <c r="A41" s="3"/>
      <c r="B41" s="41"/>
      <c r="C41" s="41"/>
      <c r="D41" s="41"/>
      <c r="E41" s="41"/>
      <c r="F41" s="41"/>
      <c r="G41" s="41"/>
      <c r="H41" s="41"/>
    </row>
    <row r="42" customHeight="1" spans="1:8">
      <c r="A42" s="3"/>
      <c r="B42" s="41"/>
      <c r="C42" s="41"/>
      <c r="D42" s="41"/>
      <c r="E42" s="41"/>
      <c r="F42" s="41"/>
      <c r="G42" s="41"/>
      <c r="H42" s="41"/>
    </row>
  </sheetData>
  <mergeCells count="5">
    <mergeCell ref="A2:H2"/>
    <mergeCell ref="C4:E4"/>
    <mergeCell ref="F4:H4"/>
    <mergeCell ref="A4:A5"/>
    <mergeCell ref="B4:B5"/>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workbookViewId="0">
      <selection activeCell="F5" sqref="F5"/>
    </sheetView>
  </sheetViews>
  <sheetFormatPr defaultColWidth="9" defaultRowHeight="35.25" customHeight="1" outlineLevelCol="3"/>
  <cols>
    <col min="1" max="3" width="14.375" customWidth="1"/>
    <col min="4" max="4" width="17.125" customWidth="1"/>
  </cols>
  <sheetData>
    <row r="1" customHeight="1" spans="1:4">
      <c r="A1" s="17" t="s">
        <v>731</v>
      </c>
      <c r="B1" s="35"/>
      <c r="C1" s="35"/>
      <c r="D1" s="35"/>
    </row>
    <row r="2" customHeight="1" spans="1:4">
      <c r="A2" s="36" t="s">
        <v>732</v>
      </c>
      <c r="B2" s="36"/>
      <c r="C2" s="36"/>
      <c r="D2" s="36"/>
    </row>
    <row r="3" customHeight="1" spans="1:4">
      <c r="A3" s="3"/>
      <c r="B3" s="37"/>
      <c r="C3" s="37"/>
      <c r="D3" s="37" t="s">
        <v>706</v>
      </c>
    </row>
    <row r="4" customHeight="1" spans="1:4">
      <c r="A4" s="21" t="s">
        <v>664</v>
      </c>
      <c r="B4" s="38" t="s">
        <v>733</v>
      </c>
      <c r="C4" s="38"/>
      <c r="D4" s="38"/>
    </row>
    <row r="5" customHeight="1" spans="1:4">
      <c r="A5" s="21"/>
      <c r="B5" s="38" t="s">
        <v>728</v>
      </c>
      <c r="C5" s="38" t="s">
        <v>734</v>
      </c>
      <c r="D5" s="38" t="s">
        <v>735</v>
      </c>
    </row>
    <row r="6" customHeight="1" spans="1:4">
      <c r="A6" s="23" t="s">
        <v>711</v>
      </c>
      <c r="B6" s="26">
        <f>SUM(C6:D6)</f>
        <v>3.5794</v>
      </c>
      <c r="C6" s="26">
        <v>2.5109</v>
      </c>
      <c r="D6" s="26">
        <v>1.0685</v>
      </c>
    </row>
    <row r="7" customHeight="1" spans="1:4">
      <c r="A7" s="27"/>
      <c r="B7" s="39"/>
      <c r="C7" s="39"/>
      <c r="D7" s="39"/>
    </row>
    <row r="8" customHeight="1" spans="1:4">
      <c r="A8" s="27"/>
      <c r="B8" s="39"/>
      <c r="C8" s="39"/>
      <c r="D8" s="39"/>
    </row>
    <row r="9" customHeight="1" spans="1:4">
      <c r="A9" s="27"/>
      <c r="B9" s="39"/>
      <c r="C9" s="39"/>
      <c r="D9" s="39"/>
    </row>
    <row r="10" customHeight="1" spans="1:4">
      <c r="A10" s="27"/>
      <c r="B10" s="39"/>
      <c r="C10" s="39"/>
      <c r="D10" s="39"/>
    </row>
    <row r="11" customHeight="1" spans="1:4">
      <c r="A11" s="31"/>
      <c r="B11" s="39"/>
      <c r="C11" s="39"/>
      <c r="D11" s="39"/>
    </row>
    <row r="12" customHeight="1" spans="1:4">
      <c r="A12" s="31"/>
      <c r="B12" s="39"/>
      <c r="C12" s="39"/>
      <c r="D12" s="39"/>
    </row>
    <row r="13" customHeight="1" spans="1:4">
      <c r="A13" s="31"/>
      <c r="B13" s="39"/>
      <c r="C13" s="39"/>
      <c r="D13" s="39"/>
    </row>
    <row r="14" customHeight="1" spans="1:4">
      <c r="A14" s="31"/>
      <c r="B14" s="39"/>
      <c r="C14" s="39"/>
      <c r="D14" s="39"/>
    </row>
    <row r="15" customHeight="1" spans="1:4">
      <c r="A15" s="31"/>
      <c r="B15" s="39"/>
      <c r="C15" s="39"/>
      <c r="D15" s="39"/>
    </row>
    <row r="16" customHeight="1" spans="1:4">
      <c r="A16" s="31"/>
      <c r="B16" s="39"/>
      <c r="C16" s="39"/>
      <c r="D16" s="39"/>
    </row>
    <row r="17" customHeight="1" spans="1:4">
      <c r="A17" s="31"/>
      <c r="B17" s="39"/>
      <c r="C17" s="39"/>
      <c r="D17" s="39"/>
    </row>
    <row r="18" customHeight="1" spans="1:4">
      <c r="A18" s="31"/>
      <c r="B18" s="39"/>
      <c r="C18" s="39"/>
      <c r="D18" s="39"/>
    </row>
    <row r="19" customHeight="1" spans="1:4">
      <c r="A19" s="31"/>
      <c r="B19" s="39"/>
      <c r="C19" s="39"/>
      <c r="D19" s="39"/>
    </row>
    <row r="20" customHeight="1" spans="1:4">
      <c r="A20" s="31"/>
      <c r="B20" s="39"/>
      <c r="C20" s="39"/>
      <c r="D20" s="39"/>
    </row>
    <row r="21" customHeight="1" spans="1:4">
      <c r="A21" s="31"/>
      <c r="B21" s="39"/>
      <c r="C21" s="39"/>
      <c r="D21" s="39"/>
    </row>
    <row r="22" customHeight="1" spans="1:4">
      <c r="A22" s="31"/>
      <c r="B22" s="39"/>
      <c r="C22" s="39"/>
      <c r="D22" s="39"/>
    </row>
    <row r="23" customHeight="1" spans="1:4">
      <c r="A23" s="31"/>
      <c r="B23" s="39"/>
      <c r="C23" s="39"/>
      <c r="D23" s="39"/>
    </row>
    <row r="24" customHeight="1" spans="1:4">
      <c r="A24" s="31"/>
      <c r="B24" s="39"/>
      <c r="C24" s="39"/>
      <c r="D24" s="39"/>
    </row>
    <row r="25" customHeight="1" spans="1:4">
      <c r="A25" s="31"/>
      <c r="B25" s="39"/>
      <c r="C25" s="39"/>
      <c r="D25" s="39"/>
    </row>
  </sheetData>
  <mergeCells count="3">
    <mergeCell ref="A2:D2"/>
    <mergeCell ref="B4:D4"/>
    <mergeCell ref="A4:A5"/>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L5" sqref="L5"/>
    </sheetView>
  </sheetViews>
  <sheetFormatPr defaultColWidth="9" defaultRowHeight="28.5" customHeight="1"/>
  <sheetData>
    <row r="1" customHeight="1" spans="1:9">
      <c r="A1" s="17" t="s">
        <v>736</v>
      </c>
      <c r="B1" s="3"/>
      <c r="C1" s="3"/>
      <c r="D1" s="18"/>
      <c r="E1" s="18"/>
      <c r="F1" s="3"/>
      <c r="G1" s="3"/>
      <c r="H1" s="3"/>
      <c r="I1" s="3"/>
    </row>
    <row r="2" customHeight="1" spans="1:9">
      <c r="A2" s="19" t="s">
        <v>737</v>
      </c>
      <c r="B2" s="19"/>
      <c r="C2" s="19"/>
      <c r="D2" s="19"/>
      <c r="E2" s="19"/>
      <c r="F2" s="19"/>
      <c r="G2" s="19"/>
      <c r="H2" s="19"/>
      <c r="I2" s="19"/>
    </row>
    <row r="3" customHeight="1" spans="1:9">
      <c r="A3" s="3"/>
      <c r="B3" s="3"/>
      <c r="C3" s="3"/>
      <c r="D3" s="20"/>
      <c r="E3" s="3"/>
      <c r="F3" s="3"/>
      <c r="G3" s="3"/>
      <c r="H3" s="3"/>
      <c r="I3" s="20" t="s">
        <v>706</v>
      </c>
    </row>
    <row r="4" customHeight="1" spans="1:9">
      <c r="A4" s="21" t="s">
        <v>664</v>
      </c>
      <c r="B4" s="21" t="s">
        <v>728</v>
      </c>
      <c r="C4" s="21" t="s">
        <v>738</v>
      </c>
      <c r="D4" s="22" t="s">
        <v>739</v>
      </c>
      <c r="E4" s="22" t="s">
        <v>740</v>
      </c>
      <c r="F4" s="21" t="s">
        <v>741</v>
      </c>
      <c r="G4" s="21" t="s">
        <v>742</v>
      </c>
      <c r="H4" s="21" t="s">
        <v>743</v>
      </c>
      <c r="I4" s="21" t="s">
        <v>744</v>
      </c>
    </row>
    <row r="5" customHeight="1" spans="1:9">
      <c r="A5" s="23" t="s">
        <v>711</v>
      </c>
      <c r="B5" s="24">
        <v>19.3382</v>
      </c>
      <c r="C5" s="25">
        <v>0</v>
      </c>
      <c r="D5" s="25">
        <v>6</v>
      </c>
      <c r="E5" s="26">
        <v>1</v>
      </c>
      <c r="F5" s="26">
        <v>0</v>
      </c>
      <c r="G5" s="26">
        <v>0</v>
      </c>
      <c r="H5" s="26">
        <v>2.94</v>
      </c>
      <c r="I5" s="26">
        <v>9.3982</v>
      </c>
    </row>
    <row r="6" customHeight="1" spans="1:9">
      <c r="A6" s="27"/>
      <c r="B6" s="28"/>
      <c r="C6" s="29"/>
      <c r="D6" s="29"/>
      <c r="E6" s="30"/>
      <c r="F6" s="31"/>
      <c r="G6" s="27"/>
      <c r="H6" s="27"/>
      <c r="I6" s="27"/>
    </row>
    <row r="7" customHeight="1" spans="1:9">
      <c r="A7" s="27"/>
      <c r="B7" s="28"/>
      <c r="C7" s="29"/>
      <c r="D7" s="29"/>
      <c r="E7" s="30"/>
      <c r="F7" s="31"/>
      <c r="G7" s="32"/>
      <c r="H7" s="33"/>
      <c r="I7" s="33"/>
    </row>
    <row r="8" customHeight="1" spans="1:9">
      <c r="A8" s="27"/>
      <c r="B8" s="28"/>
      <c r="C8" s="29"/>
      <c r="D8" s="29"/>
      <c r="E8" s="30"/>
      <c r="F8" s="31"/>
      <c r="G8" s="27"/>
      <c r="H8" s="27"/>
      <c r="I8" s="27"/>
    </row>
    <row r="9" customHeight="1" spans="1:9">
      <c r="A9" s="27"/>
      <c r="B9" s="29"/>
      <c r="C9" s="29"/>
      <c r="D9" s="29"/>
      <c r="E9" s="30"/>
      <c r="F9" s="31"/>
      <c r="G9" s="31"/>
      <c r="H9" s="31"/>
      <c r="I9" s="31"/>
    </row>
    <row r="10" customHeight="1" spans="1:9">
      <c r="A10" s="31"/>
      <c r="B10" s="29"/>
      <c r="C10" s="29"/>
      <c r="D10" s="29"/>
      <c r="E10" s="30"/>
      <c r="F10" s="31"/>
      <c r="G10" s="31"/>
      <c r="H10" s="31"/>
      <c r="I10" s="31"/>
    </row>
    <row r="11" customHeight="1" spans="1:9">
      <c r="A11" s="31"/>
      <c r="B11" s="28"/>
      <c r="C11" s="29"/>
      <c r="D11" s="29"/>
      <c r="E11" s="30"/>
      <c r="F11" s="31"/>
      <c r="G11" s="31"/>
      <c r="H11" s="31"/>
      <c r="I11" s="31"/>
    </row>
    <row r="12" customHeight="1" spans="1:9">
      <c r="A12" s="31"/>
      <c r="B12" s="28"/>
      <c r="C12" s="29"/>
      <c r="D12" s="29"/>
      <c r="E12" s="30"/>
      <c r="F12" s="31"/>
      <c r="G12" s="31"/>
      <c r="H12" s="31"/>
      <c r="I12" s="31"/>
    </row>
    <row r="13" customHeight="1" spans="1:9">
      <c r="A13" s="31"/>
      <c r="B13" s="28"/>
      <c r="C13" s="34"/>
      <c r="D13" s="34"/>
      <c r="E13" s="30"/>
      <c r="F13" s="31"/>
      <c r="G13" s="31"/>
      <c r="H13" s="31"/>
      <c r="I13" s="31"/>
    </row>
    <row r="14" customHeight="1" spans="1:9">
      <c r="A14" s="31"/>
      <c r="B14" s="28"/>
      <c r="C14" s="29"/>
      <c r="D14" s="29"/>
      <c r="E14" s="30"/>
      <c r="F14" s="31"/>
      <c r="G14" s="31"/>
      <c r="H14" s="31"/>
      <c r="I14" s="31"/>
    </row>
    <row r="15" customHeight="1" spans="1:9">
      <c r="A15" s="31"/>
      <c r="B15" s="28"/>
      <c r="C15" s="29"/>
      <c r="D15" s="29"/>
      <c r="E15" s="30"/>
      <c r="F15" s="31"/>
      <c r="G15" s="31"/>
      <c r="H15" s="31"/>
      <c r="I15" s="31"/>
    </row>
    <row r="16" customHeight="1" spans="1:9">
      <c r="A16" s="31"/>
      <c r="B16" s="28"/>
      <c r="C16" s="29"/>
      <c r="D16" s="29"/>
      <c r="E16" s="30"/>
      <c r="F16" s="31"/>
      <c r="G16" s="31"/>
      <c r="H16" s="31"/>
      <c r="I16" s="31"/>
    </row>
    <row r="17" customHeight="1" spans="1:9">
      <c r="A17" s="31"/>
      <c r="B17" s="28"/>
      <c r="C17" s="29"/>
      <c r="D17" s="29"/>
      <c r="E17" s="30"/>
      <c r="F17" s="31"/>
      <c r="G17" s="31"/>
      <c r="H17" s="31"/>
      <c r="I17" s="31"/>
    </row>
    <row r="18" customHeight="1" spans="1:9">
      <c r="A18" s="31"/>
      <c r="B18" s="28"/>
      <c r="C18" s="29"/>
      <c r="D18" s="29"/>
      <c r="E18" s="30"/>
      <c r="F18" s="31"/>
      <c r="G18" s="31"/>
      <c r="H18" s="31"/>
      <c r="I18" s="31"/>
    </row>
    <row r="19" customHeight="1" spans="1:9">
      <c r="A19" s="31"/>
      <c r="B19" s="28"/>
      <c r="C19" s="29"/>
      <c r="D19" s="29"/>
      <c r="E19" s="30"/>
      <c r="F19" s="31"/>
      <c r="G19" s="31"/>
      <c r="H19" s="31"/>
      <c r="I19" s="31"/>
    </row>
    <row r="20" customHeight="1" spans="1:9">
      <c r="A20" s="31"/>
      <c r="B20" s="28"/>
      <c r="C20" s="29"/>
      <c r="D20" s="29"/>
      <c r="E20" s="30"/>
      <c r="F20" s="31"/>
      <c r="G20" s="31"/>
      <c r="H20" s="31"/>
      <c r="I20" s="31"/>
    </row>
    <row r="21" customHeight="1" spans="1:9">
      <c r="A21" s="31"/>
      <c r="B21" s="28"/>
      <c r="C21" s="29"/>
      <c r="D21" s="29"/>
      <c r="E21" s="30"/>
      <c r="F21" s="31"/>
      <c r="G21" s="31"/>
      <c r="H21" s="31"/>
      <c r="I21" s="31"/>
    </row>
    <row r="22" customHeight="1" spans="1:9">
      <c r="A22" s="31"/>
      <c r="B22" s="28"/>
      <c r="C22" s="29"/>
      <c r="D22" s="29"/>
      <c r="E22" s="30"/>
      <c r="F22" s="31"/>
      <c r="G22" s="31"/>
      <c r="H22" s="31"/>
      <c r="I22" s="31"/>
    </row>
    <row r="23" customHeight="1" spans="1:9">
      <c r="A23" s="31"/>
      <c r="B23" s="28"/>
      <c r="C23" s="29"/>
      <c r="D23" s="29"/>
      <c r="E23" s="30"/>
      <c r="F23" s="31"/>
      <c r="G23" s="31"/>
      <c r="H23" s="31"/>
      <c r="I23" s="31"/>
    </row>
    <row r="24" customHeight="1" spans="1:9">
      <c r="A24" s="31"/>
      <c r="B24" s="28"/>
      <c r="C24" s="29"/>
      <c r="D24" s="29"/>
      <c r="E24" s="30"/>
      <c r="F24" s="31"/>
      <c r="G24" s="31"/>
      <c r="H24" s="31"/>
      <c r="I24" s="31"/>
    </row>
  </sheetData>
  <mergeCells count="1">
    <mergeCell ref="A2:I2"/>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
  <sheetViews>
    <sheetView workbookViewId="0">
      <selection activeCell="F12" sqref="F12"/>
    </sheetView>
  </sheetViews>
  <sheetFormatPr defaultColWidth="9" defaultRowHeight="25.5" customHeight="1" outlineLevelCol="2"/>
  <cols>
    <col min="1" max="1" width="38.625" customWidth="1"/>
    <col min="2" max="3" width="27.875" customWidth="1"/>
  </cols>
  <sheetData>
    <row r="1" customHeight="1" spans="1:3">
      <c r="A1" s="1" t="s">
        <v>745</v>
      </c>
      <c r="B1" s="2"/>
      <c r="C1" s="3"/>
    </row>
    <row r="2" customHeight="1" spans="1:3">
      <c r="A2" s="4" t="s">
        <v>746</v>
      </c>
      <c r="B2" s="4"/>
      <c r="C2" s="4"/>
    </row>
    <row r="3" customHeight="1" spans="1:3">
      <c r="A3" s="5"/>
      <c r="B3" s="6"/>
      <c r="C3" s="7" t="s">
        <v>706</v>
      </c>
    </row>
    <row r="4" customHeight="1" spans="1:3">
      <c r="A4" s="8" t="s">
        <v>747</v>
      </c>
      <c r="B4" s="8" t="s">
        <v>748</v>
      </c>
      <c r="C4" s="8"/>
    </row>
    <row r="5" customHeight="1" spans="1:3">
      <c r="A5" s="9" t="s">
        <v>749</v>
      </c>
      <c r="B5" s="10">
        <v>23.81</v>
      </c>
      <c r="C5" s="11"/>
    </row>
    <row r="6" customHeight="1" spans="1:3">
      <c r="A6" s="12" t="s">
        <v>750</v>
      </c>
      <c r="B6" s="13">
        <v>8.33</v>
      </c>
      <c r="C6" s="14"/>
    </row>
    <row r="7" customHeight="1" spans="1:3">
      <c r="A7" s="12" t="s">
        <v>751</v>
      </c>
      <c r="B7" s="13">
        <v>15.48</v>
      </c>
      <c r="C7" s="14"/>
    </row>
    <row r="8" customHeight="1" spans="1:3">
      <c r="A8" s="9" t="s">
        <v>752</v>
      </c>
      <c r="B8" s="10">
        <v>27.2</v>
      </c>
      <c r="C8" s="11"/>
    </row>
    <row r="9" customHeight="1" spans="1:3">
      <c r="A9" s="12" t="s">
        <v>750</v>
      </c>
      <c r="B9" s="13">
        <v>11.4</v>
      </c>
      <c r="C9" s="14"/>
    </row>
    <row r="10" customHeight="1" spans="1:3">
      <c r="A10" s="12" t="s">
        <v>751</v>
      </c>
      <c r="B10" s="13">
        <v>15.8</v>
      </c>
      <c r="C10" s="14"/>
    </row>
    <row r="11" customHeight="1" spans="1:3">
      <c r="A11" s="9" t="s">
        <v>753</v>
      </c>
      <c r="B11" s="10">
        <v>21.9376</v>
      </c>
      <c r="C11" s="11"/>
    </row>
    <row r="12" customHeight="1" spans="1:3">
      <c r="A12" s="12" t="s">
        <v>754</v>
      </c>
      <c r="B12" s="13">
        <v>0.0922</v>
      </c>
      <c r="C12" s="14"/>
    </row>
    <row r="13" customHeight="1" spans="1:3">
      <c r="A13" s="12" t="s">
        <v>755</v>
      </c>
      <c r="B13" s="13">
        <v>2.3572</v>
      </c>
      <c r="C13" s="14"/>
    </row>
    <row r="14" customHeight="1" spans="1:3">
      <c r="A14" s="12" t="s">
        <v>756</v>
      </c>
      <c r="B14" s="13">
        <v>0</v>
      </c>
      <c r="C14" s="14"/>
    </row>
    <row r="15" customHeight="1" spans="1:3">
      <c r="A15" s="12" t="s">
        <v>757</v>
      </c>
      <c r="B15" s="13">
        <v>2.3572</v>
      </c>
      <c r="C15" s="14"/>
    </row>
    <row r="16" customHeight="1" spans="1:3">
      <c r="A16" s="12" t="s">
        <v>758</v>
      </c>
      <c r="B16" s="13">
        <v>19.3382</v>
      </c>
      <c r="C16" s="14"/>
    </row>
    <row r="17" customHeight="1" spans="1:3">
      <c r="A17" s="12" t="s">
        <v>759</v>
      </c>
      <c r="B17" s="13">
        <v>0.15</v>
      </c>
      <c r="C17" s="14"/>
    </row>
    <row r="18" customHeight="1" spans="1:3">
      <c r="A18" s="12" t="s">
        <v>760</v>
      </c>
      <c r="B18" s="13">
        <v>0</v>
      </c>
      <c r="C18" s="14"/>
    </row>
    <row r="19" customHeight="1" spans="1:3">
      <c r="A19" s="12" t="s">
        <v>761</v>
      </c>
      <c r="B19" s="13">
        <v>0.15</v>
      </c>
      <c r="C19" s="14"/>
    </row>
    <row r="20" customHeight="1" spans="1:3">
      <c r="A20" s="9" t="s">
        <v>762</v>
      </c>
      <c r="B20" s="10">
        <v>0</v>
      </c>
      <c r="C20" s="11"/>
    </row>
    <row r="21" customHeight="1" spans="1:3">
      <c r="A21" s="9" t="s">
        <v>763</v>
      </c>
      <c r="B21" s="10">
        <v>3.5109</v>
      </c>
      <c r="C21" s="11"/>
    </row>
    <row r="22" customHeight="1" spans="1:3">
      <c r="A22" s="12" t="s">
        <v>764</v>
      </c>
      <c r="B22" s="13">
        <v>2.3609</v>
      </c>
      <c r="C22" s="14"/>
    </row>
    <row r="23" customHeight="1" spans="1:3">
      <c r="A23" s="12" t="s">
        <v>765</v>
      </c>
      <c r="B23" s="13">
        <v>0</v>
      </c>
      <c r="C23" s="14"/>
    </row>
    <row r="24" customHeight="1" spans="1:3">
      <c r="A24" s="12" t="s">
        <v>766</v>
      </c>
      <c r="B24" s="13">
        <v>0.15</v>
      </c>
      <c r="C24" s="14"/>
    </row>
    <row r="25" customHeight="1" spans="1:3">
      <c r="A25" s="9" t="s">
        <v>767</v>
      </c>
      <c r="B25" s="15">
        <v>1.0685</v>
      </c>
      <c r="C25" s="16"/>
    </row>
    <row r="26" customHeight="1" spans="1:3">
      <c r="A26" s="12" t="s">
        <v>768</v>
      </c>
      <c r="B26" s="13">
        <v>0.3284</v>
      </c>
      <c r="C26" s="14"/>
    </row>
    <row r="27" customHeight="1" spans="1:3">
      <c r="A27" s="12" t="s">
        <v>769</v>
      </c>
      <c r="B27" s="13">
        <v>0</v>
      </c>
      <c r="C27" s="14"/>
    </row>
    <row r="28" customHeight="1" spans="1:3">
      <c r="A28" s="12" t="s">
        <v>770</v>
      </c>
      <c r="B28" s="13">
        <v>0.7401</v>
      </c>
      <c r="C28" s="14"/>
    </row>
    <row r="29" customHeight="1" spans="1:3">
      <c r="A29" s="9" t="s">
        <v>771</v>
      </c>
      <c r="B29" s="10">
        <v>43.2374</v>
      </c>
      <c r="C29" s="11"/>
    </row>
    <row r="30" customHeight="1" spans="1:3">
      <c r="A30" s="12" t="s">
        <v>750</v>
      </c>
      <c r="B30" s="13">
        <v>8.4192</v>
      </c>
      <c r="C30" s="14"/>
    </row>
    <row r="31" customHeight="1" spans="1:3">
      <c r="A31" s="12" t="s">
        <v>751</v>
      </c>
      <c r="B31" s="13">
        <v>34.8182</v>
      </c>
      <c r="C31" s="14"/>
    </row>
    <row r="32" customHeight="1" spans="1:3">
      <c r="A32" s="9" t="s">
        <v>772</v>
      </c>
      <c r="B32" s="10">
        <v>46.1204</v>
      </c>
      <c r="C32" s="11"/>
    </row>
    <row r="33" customHeight="1" spans="1:3">
      <c r="A33" s="12" t="s">
        <v>750</v>
      </c>
      <c r="B33" s="13">
        <v>11.0122</v>
      </c>
      <c r="C33" s="14"/>
    </row>
    <row r="34" customHeight="1" spans="1:3">
      <c r="A34" s="12" t="s">
        <v>751</v>
      </c>
      <c r="B34" s="13">
        <v>35.1082</v>
      </c>
      <c r="C34" s="14"/>
    </row>
  </sheetData>
  <mergeCells count="1">
    <mergeCell ref="A2:C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34</vt:i4>
      </vt:variant>
    </vt:vector>
  </HeadingPairs>
  <TitlesOfParts>
    <vt:vector size="34" baseType="lpstr">
      <vt:lpstr>Sheet1</vt:lpstr>
      <vt:lpstr>目录</vt:lpstr>
      <vt:lpstr>1一般公共预算收入决算表</vt:lpstr>
      <vt:lpstr>2一般公共预算支出决算表</vt:lpstr>
      <vt:lpstr>3本级一般公共预算收入</vt:lpstr>
      <vt:lpstr>4本级一般公共预算支出</vt:lpstr>
      <vt:lpstr>5本级一般公共预算支出决算功能分类明细表</vt:lpstr>
      <vt:lpstr>6本级一般公共预算基本支出决算分类明细表</vt:lpstr>
      <vt:lpstr>7一般性转移支付及税收返还情况表</vt:lpstr>
      <vt:lpstr>8专项转移支付情况表</vt:lpstr>
      <vt:lpstr>9对乡镇级转移支付及税收返还执行情况表</vt:lpstr>
      <vt:lpstr>10政府性基金预算收入决算表</vt:lpstr>
      <vt:lpstr>11政府性基金预算支出决算表</vt:lpstr>
      <vt:lpstr>12本级政府性基金收入决算表</vt:lpstr>
      <vt:lpstr>13本级政府性基金支出决算数</vt:lpstr>
      <vt:lpstr>14政府性基金转移支付决算表</vt:lpstr>
      <vt:lpstr>15对乡镇转移支付政府性基金执行情况表</vt:lpstr>
      <vt:lpstr>16国有资本经营预算收入表</vt:lpstr>
      <vt:lpstr>17国有资本经营预算支出表</vt:lpstr>
      <vt:lpstr>18本级国有资本经营预算收入</vt:lpstr>
      <vt:lpstr>19本级国有资本经营预算支出</vt:lpstr>
      <vt:lpstr>20国有资本经营预算转移支付决算表</vt:lpstr>
      <vt:lpstr>21社保基金预算收入决算表</vt:lpstr>
      <vt:lpstr>22社保基金预算支出决算表</vt:lpstr>
      <vt:lpstr>23社保基金预算结余结算表</vt:lpstr>
      <vt:lpstr>24本级社保基金预算收入决算表</vt:lpstr>
      <vt:lpstr>25本级社保基金预算支出决算表</vt:lpstr>
      <vt:lpstr>26政府债务限额余额表</vt:lpstr>
      <vt:lpstr>27一般债务限额余额表</vt:lpstr>
      <vt:lpstr>28专项债务限额余额表</vt:lpstr>
      <vt:lpstr>29地方债券发行表</vt:lpstr>
      <vt:lpstr>30债券还本付息表</vt:lpstr>
      <vt:lpstr>31政府专项债券分用途表</vt:lpstr>
      <vt:lpstr>32地方政府债务收支表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预算科</dc:creator>
  <cp:lastModifiedBy>郭本领</cp:lastModifiedBy>
  <dcterms:created xsi:type="dcterms:W3CDTF">2017-12-25T14:38:00Z</dcterms:created>
  <cp:lastPrinted>2021-10-12T01:08:00Z</cp:lastPrinted>
  <dcterms:modified xsi:type="dcterms:W3CDTF">2026-09-23T02:08:43Z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14</vt:lpwstr>
  </property>
  <property fmtid="{D5CDD505-2E9C-101B-9397-08002B2CF9AE}" pid="3" name="KSOProductBuildVer">
    <vt:lpwstr>2052-12.1.0.28505</vt:lpwstr>
  </property>
  <property fmtid="{D5CDD505-2E9C-101B-9397-08002B2CF9AE}" pid="4" name="ICV">
    <vt:lpwstr>03F4F18C7CCC40DABE05598AF9E4B195_13</vt:lpwstr>
  </property>
  <property fmtid="{D5CDD505-2E9C-101B-9397-08002B2CF9AE}" pid="5" name="CalculationRule">
    <vt:i4>0</vt:i4>
  </property>
</Properties>
</file>