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60" windowWidth="15480" windowHeight="10380" firstSheet="30" activeTab="1"/>
  </bookViews>
  <sheets>
    <sheet name="Sheet1" sheetId="48" r:id="rId1"/>
    <sheet name="目录" sheetId="49" r:id="rId2"/>
    <sheet name="1一般公共预算收入决算表" sheetId="11" r:id="rId3"/>
    <sheet name="2一般公共预算支出决算表" sheetId="13" r:id="rId4"/>
    <sheet name="3本级一般公共预算收入" sheetId="50" r:id="rId5"/>
    <sheet name="4本级一般公共预算支出" sheetId="51" r:id="rId6"/>
    <sheet name="5本级一般公共预算支出决算功能分类明细表" sheetId="52" r:id="rId7"/>
    <sheet name="6本级一般公共预算基本支出决算分类明细表" sheetId="45" r:id="rId8"/>
    <sheet name="7一般性转移支付及税收返还情况表" sheetId="54" r:id="rId9"/>
    <sheet name="8专项转移支付情况表" sheetId="55" r:id="rId10"/>
    <sheet name="9对乡镇级转移支付及税收返还执行情况表" sheetId="53" r:id="rId11"/>
    <sheet name="10政府性基金预算收入决算表" sheetId="15" r:id="rId12"/>
    <sheet name="11政府性基金预算支出决算表" sheetId="16" r:id="rId13"/>
    <sheet name="12本级政府性基金收入决算表" sheetId="58" r:id="rId14"/>
    <sheet name="13本级政府性基金支出决算数" sheetId="57" r:id="rId15"/>
    <sheet name="14政府性基金转移支付决算表" sheetId="56" r:id="rId16"/>
    <sheet name="15对乡镇转移支付政府性基金执行情况表" sheetId="59" r:id="rId17"/>
    <sheet name="16国有资本经营预算收入表" sheetId="46" r:id="rId18"/>
    <sheet name="17国有资本经营预算支出表" sheetId="47" r:id="rId19"/>
    <sheet name="18本级国有资本经营预算收入" sheetId="61" r:id="rId20"/>
    <sheet name="19本级国有资本经营预算预算支出" sheetId="60" r:id="rId21"/>
    <sheet name="20国有资本经营预算转移支付决算表" sheetId="62" r:id="rId22"/>
    <sheet name="21社保基金预算收入决算表" sheetId="42" r:id="rId23"/>
    <sheet name="22社保基金预算支出决算表" sheetId="43" r:id="rId24"/>
    <sheet name="23社保基金预算结余结算表" sheetId="44" r:id="rId25"/>
    <sheet name="24本级社保基金预算收入决算表" sheetId="64" r:id="rId26"/>
    <sheet name="25本级社保基金预算支出决算表" sheetId="63" r:id="rId27"/>
    <sheet name="26政府债务限额余额表" sheetId="67" r:id="rId28"/>
    <sheet name="27一般债务限额余额表" sheetId="66" r:id="rId29"/>
    <sheet name="28专项债务限额余额表" sheetId="65" r:id="rId30"/>
    <sheet name="29地方债券发行表" sheetId="68" r:id="rId31"/>
    <sheet name="30债券还本付息表" sheetId="70" r:id="rId32"/>
    <sheet name="31政府专项债券分用途表" sheetId="69" r:id="rId33"/>
    <sheet name="32地方政府债务收支表" sheetId="71" r:id="rId34"/>
  </sheets>
  <definedNames>
    <definedName name="_Fill" hidden="1">#N/A</definedName>
    <definedName name="_xlnm._FilterDatabase" localSheetId="24" hidden="1">'23社保基金预算结余结算表'!$A$10:$C$12</definedName>
    <definedName name="_JC22" localSheetId="18" hidden="1">{"Summ CFT",#N/A,FALSE,"CFT";"Full CFT",#N/A,FALSE,"CFT"}</definedName>
    <definedName name="_JC22" hidden="1">{"Summ CFT",#N/A,FALSE,"CFT";"Full CFT",#N/A,FALSE,"CFT"}</definedName>
    <definedName name="_Order1" hidden="1">255</definedName>
    <definedName name="_Order2" hidden="1">255</definedName>
    <definedName name="_wc21" localSheetId="18" hidden="1">{"Summ CFT",#N/A,FALSE,"CFT";"Full CFT",#N/A,FALSE,"CFT"}</definedName>
    <definedName name="_wc21" hidden="1">{"Summ CFT",#N/A,FALSE,"CFT";"Full CFT",#N/A,FALSE,"CFT"}</definedName>
    <definedName name="_xlnm.Print_Area" localSheetId="17">'16国有资本经营预算收入表'!$A$1:$F$25</definedName>
    <definedName name="_xlnm.Print_Area" localSheetId="18">'17国有资本经营预算支出表'!$A$1:$F$21</definedName>
    <definedName name="_xlnm.Print_Area" hidden="1">#REF!</definedName>
    <definedName name="_xlnm.Print_Titles" localSheetId="11">'10政府性基金预算收入决算表'!$2:$4</definedName>
    <definedName name="_xlnm.Print_Titles" localSheetId="12">'11政府性基金预算支出决算表'!$2:$4</definedName>
    <definedName name="_xlnm.Print_Titles" localSheetId="2">'1一般公共预算收入决算表'!$2:$4</definedName>
    <definedName name="_xlnm.Print_Titles" localSheetId="22">'21社保基金预算收入决算表'!$2:$4</definedName>
    <definedName name="_xlnm.Print_Titles" localSheetId="23">'22社保基金预算支出决算表'!$2:$4</definedName>
    <definedName name="_xlnm.Print_Titles" localSheetId="24">'23社保基金预算结余结算表'!$2:$4</definedName>
    <definedName name="_xlnm.Print_Titles" localSheetId="3">'2一般公共预算支出决算表'!$2:$4</definedName>
    <definedName name="_xlnm.Print_Titles" localSheetId="7">'6本级一般公共预算基本支出决算分类明细表'!$4:$5</definedName>
    <definedName name="_xlnm.Print_Titles" hidden="1">#N/A</definedName>
    <definedName name="wrn.Cash._.Flow._.Trackers." localSheetId="18" hidden="1">{"Summ CFT",#N/A,FALSE,"CFT";"Full CFT",#N/A,FALSE,"CFT"}</definedName>
    <definedName name="wrn.Cash._.Flow._.Trackers." hidden="1">{"Summ CFT",#N/A,FALSE,"CFT";"Full CFT",#N/A,FALSE,"CFT"}</definedName>
    <definedName name="wrn.Full._.Package._.Print." localSheetId="18" hidden="1">{#N/A,"429k Vol",FALSE,"Estimate Summary";#N/A,"750k Vol",FALSE,"Estimate Summary";#N/A,"1,000k Vol",FALSE,"Estimate Summary";#N/A,"1,250K Vol",FALSE,"Estimate Summary";#N/A,"1500k Vol",FALSE,"Estimate Summary";#N/A,"1750k Vol",FALSE,"Estimate Summary";#N/A,"2,000k Vol",FALSE,"Estimate Summary";#N/A,"2,250k Vol",FALSE,"Estimate Summary";#N/A,"2500K Vol",FALSE,"Estimate Summary";#N/A,"Ramp Up Vol.",FALSE,"Estimate Summary"}</definedName>
    <definedName name="wrn.Full._.Package._.Print." hidden="1">{#N/A,"429k Vol",FALSE,"Estimate Summary";#N/A,"750k Vol",FALSE,"Estimate Summary";#N/A,"1,000k Vol",FALSE,"Estimate Summary";#N/A,"1,250K Vol",FALSE,"Estimate Summary";#N/A,"1500k Vol",FALSE,"Estimate Summary";#N/A,"1750k Vol",FALSE,"Estimate Summary";#N/A,"2,000k Vol",FALSE,"Estimate Summary";#N/A,"2,250k Vol",FALSE,"Estimate Summary";#N/A,"2500K Vol",FALSE,"Estimate Summary";#N/A,"Ramp Up Vol.",FALSE,"Estimate Summary"}</definedName>
  </definedNames>
  <calcPr calcId="144525" iterate="1"/>
</workbook>
</file>

<file path=xl/calcChain.xml><?xml version="1.0" encoding="utf-8"?>
<calcChain xmlns="http://schemas.openxmlformats.org/spreadsheetml/2006/main">
  <c r="C7" i="59" l="1"/>
  <c r="B7" i="59" s="1"/>
  <c r="B23" i="56"/>
  <c r="B26" i="56" s="1"/>
  <c r="B10" i="56"/>
  <c r="B5" i="56"/>
  <c r="D8" i="57"/>
  <c r="C31" i="45"/>
  <c r="C36" i="45" s="1"/>
  <c r="C29" i="45"/>
  <c r="C25" i="45"/>
  <c r="C22" i="45"/>
  <c r="C11" i="45"/>
  <c r="C6" i="45"/>
  <c r="B386" i="52"/>
  <c r="B314" i="52"/>
  <c r="B312" i="52"/>
  <c r="B294" i="52"/>
  <c r="B282" i="52"/>
  <c r="B281" i="52"/>
  <c r="B280" i="52"/>
  <c r="B279" i="52"/>
  <c r="B278" i="52"/>
  <c r="B274" i="52"/>
  <c r="B273" i="52"/>
  <c r="B265" i="52"/>
  <c r="B147" i="52"/>
  <c r="B158" i="52"/>
  <c r="B157" i="52"/>
  <c r="B97" i="52"/>
  <c r="B103" i="52"/>
  <c r="B96" i="52"/>
  <c r="B95" i="52"/>
  <c r="B94" i="52"/>
  <c r="B14" i="52"/>
  <c r="B13" i="52"/>
  <c r="B6" i="52"/>
  <c r="D17" i="51"/>
  <c r="D16" i="51"/>
  <c r="D13" i="51"/>
  <c r="D7" i="51"/>
  <c r="D10" i="51"/>
  <c r="B6" i="70"/>
  <c r="F6" i="68"/>
  <c r="C6" i="68"/>
  <c r="B6" i="68"/>
  <c r="F14" i="63"/>
  <c r="E14" i="63"/>
  <c r="F13" i="63"/>
  <c r="F12" i="63"/>
  <c r="E12" i="63"/>
  <c r="F11" i="63"/>
  <c r="E11" i="63"/>
  <c r="F10" i="63"/>
  <c r="E10" i="63"/>
  <c r="F8" i="63"/>
  <c r="E8" i="63"/>
  <c r="F7" i="63"/>
  <c r="E7" i="63"/>
  <c r="D6" i="63"/>
  <c r="F6" i="63"/>
  <c r="C6" i="63"/>
  <c r="E6" i="63" s="1"/>
  <c r="B6" i="63"/>
  <c r="F20" i="64"/>
  <c r="E20" i="64"/>
  <c r="F19" i="64"/>
  <c r="F17" i="64"/>
  <c r="E17" i="64"/>
  <c r="F16" i="64"/>
  <c r="E16" i="64"/>
  <c r="F15" i="64"/>
  <c r="E15" i="64"/>
  <c r="F14" i="64"/>
  <c r="E14" i="64"/>
  <c r="F13" i="64"/>
  <c r="E13" i="64"/>
  <c r="F12" i="64"/>
  <c r="E12" i="64"/>
  <c r="F10" i="64"/>
  <c r="E10" i="64"/>
  <c r="F9" i="64"/>
  <c r="E9" i="64"/>
  <c r="F8" i="64"/>
  <c r="E8" i="64"/>
  <c r="F7" i="64"/>
  <c r="E7" i="64"/>
  <c r="E6" i="64"/>
  <c r="D6" i="64"/>
  <c r="C6" i="64"/>
  <c r="B6" i="64"/>
  <c r="F6" i="64"/>
  <c r="D18" i="61"/>
  <c r="C18" i="61"/>
  <c r="B18" i="61"/>
  <c r="D16" i="61"/>
  <c r="C16" i="61"/>
  <c r="B16" i="61"/>
  <c r="D12" i="61"/>
  <c r="C12" i="61"/>
  <c r="B12" i="61"/>
  <c r="F11" i="61"/>
  <c r="F10" i="61"/>
  <c r="D6" i="61"/>
  <c r="F6" i="61" s="1"/>
  <c r="C6" i="61"/>
  <c r="C21" i="61" s="1"/>
  <c r="C24" i="61" s="1"/>
  <c r="B6" i="61"/>
  <c r="B21" i="61"/>
  <c r="B24" i="61" s="1"/>
  <c r="B21" i="60"/>
  <c r="F21" i="60" s="1"/>
  <c r="D18" i="60"/>
  <c r="D21" i="60"/>
  <c r="C18" i="60"/>
  <c r="C21" i="60"/>
  <c r="E21" i="60" s="1"/>
  <c r="B18" i="60"/>
  <c r="F19" i="57"/>
  <c r="E19" i="57"/>
  <c r="F18" i="57"/>
  <c r="E18" i="57"/>
  <c r="F17" i="57"/>
  <c r="F16" i="57"/>
  <c r="E16" i="57"/>
  <c r="D15" i="57"/>
  <c r="D20" i="57"/>
  <c r="C15" i="57"/>
  <c r="E15" i="57"/>
  <c r="B15" i="57"/>
  <c r="B20" i="57"/>
  <c r="E14" i="57"/>
  <c r="F13" i="57"/>
  <c r="E13" i="57"/>
  <c r="E12" i="57"/>
  <c r="F11" i="57"/>
  <c r="E11" i="57"/>
  <c r="F10" i="57"/>
  <c r="E10" i="57"/>
  <c r="F9" i="57"/>
  <c r="E9" i="57"/>
  <c r="F8" i="57"/>
  <c r="E8" i="57"/>
  <c r="F7" i="57"/>
  <c r="E7" i="57"/>
  <c r="F6" i="57"/>
  <c r="F15" i="58"/>
  <c r="E15" i="58"/>
  <c r="F14" i="58"/>
  <c r="F13" i="58"/>
  <c r="D11" i="58"/>
  <c r="D16" i="58" s="1"/>
  <c r="C11" i="58"/>
  <c r="C16" i="58" s="1"/>
  <c r="B11" i="58"/>
  <c r="F11" i="58"/>
  <c r="F10" i="58"/>
  <c r="E10" i="58"/>
  <c r="F9" i="58"/>
  <c r="E9" i="58"/>
  <c r="F8" i="58"/>
  <c r="E8" i="58"/>
  <c r="F7" i="58"/>
  <c r="E7" i="58"/>
  <c r="B6" i="55"/>
  <c r="B6" i="54"/>
  <c r="D30" i="51"/>
  <c r="C30" i="51"/>
  <c r="E30" i="51"/>
  <c r="B30" i="51"/>
  <c r="F29" i="51"/>
  <c r="E29" i="51"/>
  <c r="E28" i="51"/>
  <c r="E27" i="51"/>
  <c r="F26" i="51"/>
  <c r="E26" i="51"/>
  <c r="F25" i="51"/>
  <c r="E25" i="51"/>
  <c r="F24" i="51"/>
  <c r="E24" i="51"/>
  <c r="F23" i="51"/>
  <c r="E23" i="51"/>
  <c r="F22" i="51"/>
  <c r="E22" i="51"/>
  <c r="F21" i="51"/>
  <c r="E21" i="51"/>
  <c r="F20" i="51"/>
  <c r="E20" i="51"/>
  <c r="F19" i="51"/>
  <c r="E19" i="51"/>
  <c r="F18" i="51"/>
  <c r="E18" i="51"/>
  <c r="F17" i="51"/>
  <c r="E17" i="51"/>
  <c r="F16" i="51"/>
  <c r="E16" i="51"/>
  <c r="F15" i="51"/>
  <c r="E15" i="51"/>
  <c r="F14" i="51"/>
  <c r="E14" i="51"/>
  <c r="F13" i="51"/>
  <c r="E13" i="51"/>
  <c r="F12" i="51"/>
  <c r="E12" i="51"/>
  <c r="F11" i="51"/>
  <c r="E11" i="51"/>
  <c r="F10" i="51"/>
  <c r="E10" i="51"/>
  <c r="F9" i="51"/>
  <c r="E9" i="51"/>
  <c r="F8" i="51"/>
  <c r="E8" i="51"/>
  <c r="F7" i="51"/>
  <c r="E7" i="51"/>
  <c r="F29" i="50"/>
  <c r="E29" i="50"/>
  <c r="F27" i="50"/>
  <c r="E27" i="50"/>
  <c r="F25" i="50"/>
  <c r="E25" i="50"/>
  <c r="F24" i="50"/>
  <c r="E24" i="50"/>
  <c r="F23" i="50"/>
  <c r="E23" i="50"/>
  <c r="D22" i="50"/>
  <c r="D30" i="50" s="1"/>
  <c r="C22" i="50"/>
  <c r="B22" i="50"/>
  <c r="F19" i="50"/>
  <c r="E19" i="50"/>
  <c r="F18" i="50"/>
  <c r="E18" i="50"/>
  <c r="D7" i="50"/>
  <c r="E7" i="50"/>
  <c r="C7" i="50"/>
  <c r="C30" i="50"/>
  <c r="B7" i="50"/>
  <c r="C6" i="50"/>
  <c r="B10" i="44"/>
  <c r="C12" i="44"/>
  <c r="B6" i="44"/>
  <c r="C8" i="44"/>
  <c r="F14" i="43"/>
  <c r="E14" i="43"/>
  <c r="F13" i="43"/>
  <c r="F12" i="43"/>
  <c r="E12" i="43"/>
  <c r="F11" i="43"/>
  <c r="E11" i="43"/>
  <c r="F10" i="43"/>
  <c r="E10" i="43"/>
  <c r="F8" i="43"/>
  <c r="E8" i="43"/>
  <c r="F7" i="43"/>
  <c r="E7" i="43"/>
  <c r="D6" i="43"/>
  <c r="F6" i="43" s="1"/>
  <c r="C6" i="43"/>
  <c r="B6" i="43"/>
  <c r="F20" i="42"/>
  <c r="E20" i="42"/>
  <c r="F19" i="42"/>
  <c r="F17" i="42"/>
  <c r="E17" i="42"/>
  <c r="F16" i="42"/>
  <c r="E16" i="42"/>
  <c r="F15" i="42"/>
  <c r="E15" i="42"/>
  <c r="F14" i="42"/>
  <c r="E14" i="42"/>
  <c r="F13" i="42"/>
  <c r="E13" i="42"/>
  <c r="F12" i="42"/>
  <c r="E12" i="42"/>
  <c r="F10" i="42"/>
  <c r="E10" i="42"/>
  <c r="F9" i="42"/>
  <c r="E9" i="42"/>
  <c r="F8" i="42"/>
  <c r="E8" i="42"/>
  <c r="F7" i="42"/>
  <c r="E7" i="42"/>
  <c r="D6" i="42"/>
  <c r="C6" i="42"/>
  <c r="B6" i="42"/>
  <c r="F6" i="42" s="1"/>
  <c r="D18" i="47"/>
  <c r="D21" i="47"/>
  <c r="F21" i="47" s="1"/>
  <c r="C18" i="47"/>
  <c r="C21" i="47" s="1"/>
  <c r="E21" i="47" s="1"/>
  <c r="B18" i="47"/>
  <c r="B21" i="47" s="1"/>
  <c r="D18" i="46"/>
  <c r="C18" i="46"/>
  <c r="B18" i="46"/>
  <c r="D16" i="46"/>
  <c r="C16" i="46"/>
  <c r="B16" i="46"/>
  <c r="D12" i="46"/>
  <c r="C12" i="46"/>
  <c r="B12" i="46"/>
  <c r="F11" i="46"/>
  <c r="F10" i="46"/>
  <c r="D6" i="46"/>
  <c r="E6" i="46" s="1"/>
  <c r="C6" i="46"/>
  <c r="C21" i="46" s="1"/>
  <c r="B6" i="46"/>
  <c r="B21" i="46"/>
  <c r="B24" i="46" s="1"/>
  <c r="F19" i="16"/>
  <c r="E19" i="16"/>
  <c r="F18" i="16"/>
  <c r="E18" i="16"/>
  <c r="F17" i="16"/>
  <c r="F16" i="16"/>
  <c r="E16" i="16"/>
  <c r="D15" i="16"/>
  <c r="F15" i="16"/>
  <c r="C15" i="16"/>
  <c r="C20" i="16"/>
  <c r="E20" i="16" s="1"/>
  <c r="B15" i="16"/>
  <c r="B20" i="16"/>
  <c r="E14" i="16"/>
  <c r="F13" i="16"/>
  <c r="E13" i="16"/>
  <c r="E12" i="16"/>
  <c r="F11" i="16"/>
  <c r="E11" i="16"/>
  <c r="F10" i="16"/>
  <c r="E10" i="16"/>
  <c r="F9" i="16"/>
  <c r="E9" i="16"/>
  <c r="F8" i="16"/>
  <c r="E8" i="16"/>
  <c r="F7" i="16"/>
  <c r="E7" i="16"/>
  <c r="F6" i="16"/>
  <c r="C16" i="15"/>
  <c r="F15" i="15"/>
  <c r="E15" i="15"/>
  <c r="F14" i="15"/>
  <c r="F13" i="15"/>
  <c r="D11" i="15"/>
  <c r="F11" i="15"/>
  <c r="C11" i="15"/>
  <c r="B11" i="15"/>
  <c r="B16" i="15" s="1"/>
  <c r="F16" i="15" s="1"/>
  <c r="F10" i="15"/>
  <c r="E10" i="15"/>
  <c r="F9" i="15"/>
  <c r="E9" i="15"/>
  <c r="F8" i="15"/>
  <c r="E8" i="15"/>
  <c r="F7" i="15"/>
  <c r="E7" i="15"/>
  <c r="E30" i="13"/>
  <c r="D30" i="13"/>
  <c r="C30" i="13"/>
  <c r="B30" i="13"/>
  <c r="F30" i="13"/>
  <c r="F29" i="13"/>
  <c r="E29" i="13"/>
  <c r="E28" i="13"/>
  <c r="E27" i="13"/>
  <c r="F26" i="13"/>
  <c r="E26" i="13"/>
  <c r="F25" i="13"/>
  <c r="E25" i="13"/>
  <c r="F24" i="13"/>
  <c r="E24" i="13"/>
  <c r="F23" i="13"/>
  <c r="E23" i="13"/>
  <c r="F22" i="13"/>
  <c r="E22" i="13"/>
  <c r="F21" i="13"/>
  <c r="E21" i="13"/>
  <c r="F20" i="13"/>
  <c r="E20" i="13"/>
  <c r="F19" i="13"/>
  <c r="E19" i="13"/>
  <c r="F18" i="13"/>
  <c r="E18" i="13"/>
  <c r="F17" i="13"/>
  <c r="E17" i="13"/>
  <c r="F16" i="13"/>
  <c r="E16" i="13"/>
  <c r="F15" i="13"/>
  <c r="E15" i="13"/>
  <c r="F14" i="13"/>
  <c r="E14" i="13"/>
  <c r="F13" i="13"/>
  <c r="E13" i="13"/>
  <c r="F12" i="13"/>
  <c r="E12" i="13"/>
  <c r="F11" i="13"/>
  <c r="E11" i="13"/>
  <c r="F10" i="13"/>
  <c r="E10" i="13"/>
  <c r="F9" i="13"/>
  <c r="E9" i="13"/>
  <c r="F8" i="13"/>
  <c r="E8" i="13"/>
  <c r="F7" i="13"/>
  <c r="E7" i="13"/>
  <c r="F29" i="11"/>
  <c r="E29" i="11"/>
  <c r="F27" i="11"/>
  <c r="E27" i="11"/>
  <c r="F25" i="11"/>
  <c r="E25" i="11"/>
  <c r="F24" i="11"/>
  <c r="E24" i="11"/>
  <c r="F23" i="11"/>
  <c r="E23" i="11"/>
  <c r="D22" i="11"/>
  <c r="E22" i="11" s="1"/>
  <c r="C22" i="11"/>
  <c r="B22" i="11"/>
  <c r="F19" i="11"/>
  <c r="E19" i="11"/>
  <c r="F18" i="11"/>
  <c r="E18" i="11"/>
  <c r="F17" i="11"/>
  <c r="E17" i="11"/>
  <c r="F16" i="11"/>
  <c r="E16" i="11"/>
  <c r="F15" i="11"/>
  <c r="E15" i="11"/>
  <c r="F14" i="11"/>
  <c r="E14" i="11"/>
  <c r="F13" i="11"/>
  <c r="E13" i="11"/>
  <c r="F12" i="11"/>
  <c r="E12" i="11"/>
  <c r="F11" i="11"/>
  <c r="E11" i="11"/>
  <c r="F10" i="11"/>
  <c r="E10" i="11"/>
  <c r="F9" i="11"/>
  <c r="E9" i="11"/>
  <c r="F8" i="11"/>
  <c r="E8" i="11"/>
  <c r="D7" i="11"/>
  <c r="E7" i="11" s="1"/>
  <c r="C7" i="11"/>
  <c r="C30" i="11" s="1"/>
  <c r="B7" i="11"/>
  <c r="B6" i="11" s="1"/>
  <c r="C6" i="11"/>
  <c r="F7" i="50"/>
  <c r="D21" i="61"/>
  <c r="F21" i="61" s="1"/>
  <c r="F20" i="57"/>
  <c r="C20" i="57"/>
  <c r="E20" i="57"/>
  <c r="F15" i="57"/>
  <c r="B16" i="58"/>
  <c r="F30" i="51"/>
  <c r="B6" i="50"/>
  <c r="B30" i="50"/>
  <c r="D6" i="50"/>
  <c r="F6" i="50" s="1"/>
  <c r="F6" i="46"/>
  <c r="E11" i="15"/>
  <c r="D16" i="15"/>
  <c r="D20" i="16"/>
  <c r="F20" i="16" s="1"/>
  <c r="E6" i="42"/>
  <c r="E6" i="43"/>
  <c r="C6" i="44"/>
  <c r="C10" i="44"/>
  <c r="D30" i="11"/>
  <c r="E30" i="11" s="1"/>
  <c r="E15" i="16"/>
  <c r="D21" i="46"/>
  <c r="D24" i="46" s="1"/>
  <c r="C7" i="44"/>
  <c r="C11" i="44"/>
  <c r="E6" i="50"/>
  <c r="F21" i="46"/>
  <c r="E16" i="15"/>
  <c r="E21" i="46" l="1"/>
  <c r="C24" i="46"/>
  <c r="E24" i="46" s="1"/>
  <c r="F24" i="46"/>
  <c r="E30" i="50"/>
  <c r="F30" i="50"/>
  <c r="E16" i="58"/>
  <c r="F16" i="58"/>
  <c r="E21" i="61"/>
  <c r="E11" i="58"/>
  <c r="F22" i="11"/>
  <c r="D24" i="61"/>
  <c r="B30" i="11"/>
  <c r="F30" i="11" s="1"/>
  <c r="D6" i="11"/>
  <c r="E22" i="50"/>
  <c r="F7" i="11"/>
  <c r="F22" i="50"/>
  <c r="E6" i="61"/>
  <c r="F6" i="11" l="1"/>
  <c r="E6" i="11"/>
  <c r="E24" i="61"/>
  <c r="F24" i="61"/>
</calcChain>
</file>

<file path=xl/sharedStrings.xml><?xml version="1.0" encoding="utf-8"?>
<sst xmlns="http://schemas.openxmlformats.org/spreadsheetml/2006/main" count="1183" uniqueCount="787">
  <si>
    <t>表1：</t>
  </si>
  <si>
    <t>2020年商河县一般公共预算收入决算表</t>
  </si>
  <si>
    <t>单位：万元</t>
  </si>
  <si>
    <t>项  目</t>
  </si>
  <si>
    <t>2019年决算数</t>
  </si>
  <si>
    <t>2020年预算数</t>
  </si>
  <si>
    <t>2020年决算数</t>
  </si>
  <si>
    <t>金额</t>
  </si>
  <si>
    <t>占调整预算</t>
  </si>
  <si>
    <t>增长</t>
  </si>
  <si>
    <t>一般公共预算收入合计</t>
  </si>
  <si>
    <t>一、税收收入</t>
  </si>
  <si>
    <t xml:space="preserve">    国内增值税(含改征增值税)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</si>
  <si>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</si>
  <si>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</si>
  <si>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</si>
  <si>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</si>
  <si>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</si>
  <si>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</si>
  <si>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</si>
  <si>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</si>
  <si>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</si>
  <si>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</si>
  <si>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</si>
  <si>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</si>
  <si>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</si>
  <si>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</si>
  <si>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</si>
  <si>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</si>
  <si>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</si>
  <si>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</si>
  <si>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</si>
  <si>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</si>
  <si>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其他收入</t>
  </si>
  <si>
    <t>本年收入合计</t>
  </si>
  <si>
    <t>表2：</t>
  </si>
  <si>
    <t>2020年商河县一般公共预算支出决算表</t>
  </si>
  <si>
    <t>一般公共服务支出</t>
  </si>
  <si>
    <t>国防支出</t>
  </si>
  <si>
    <t>公共安全支出</t>
  </si>
  <si>
    <t>教育支出</t>
  </si>
  <si>
    <t>科学技术支出</t>
  </si>
  <si>
    <t>文化体育与传媒支出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</si>
  <si>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</si>
  <si>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</si>
  <si>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</si>
  <si>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</si>
  <si>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</si>
  <si>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</si>
  <si>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</si>
  <si>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</si>
  <si>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</si>
  <si>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</si>
  <si>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</si>
  <si>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</si>
  <si>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</si>
  <si>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</si>
  <si>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</si>
  <si>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</si>
  <si>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</si>
  <si>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本年支出合计</t>
  </si>
  <si>
    <t xml:space="preserve">单位：万元    </t>
  </si>
  <si>
    <t>项      目</t>
  </si>
  <si>
    <t>决算数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</si>
  <si>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</si>
  <si>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</si>
  <si>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</si>
  <si>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</si>
  <si>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</si>
  <si>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</si>
  <si>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</si>
  <si>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</si>
  <si>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</si>
  <si>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</si>
  <si>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</si>
  <si>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</si>
  <si>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</si>
  <si>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</si>
  <si>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</si>
  <si>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</si>
  <si>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</si>
  <si>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设备购置</t>
  </si>
  <si>
    <t xml:space="preserve">  其他资本性支出</t>
  </si>
  <si>
    <t>对事业单位经常性补助</t>
  </si>
  <si>
    <t xml:space="preserve">  工资福利支出</t>
  </si>
  <si>
    <t xml:space="preserve">  商品和服务支出</t>
  </si>
  <si>
    <t xml:space="preserve">  其他对事业单位补助</t>
  </si>
  <si>
    <t>对事业单位资本性补助</t>
  </si>
  <si>
    <t xml:space="preserve">  资本性支出(一)</t>
  </si>
  <si>
    <t>对个人和家庭的补助</t>
  </si>
  <si>
    <t xml:space="preserve">  社会福利和救助</t>
  </si>
  <si>
    <t xml:space="preserve">  个人农业生产补贴</t>
  </si>
  <si>
    <t xml:space="preserve">  离退休费</t>
  </si>
  <si>
    <t xml:space="preserve">  其他对个人和家庭补助</t>
  </si>
  <si>
    <t xml:space="preserve">  其他支出</t>
  </si>
  <si>
    <t>本 年 支 出 合 计</t>
  </si>
  <si>
    <t>一、国有土地使用权出让收入</t>
  </si>
  <si>
    <t>二、彩票公益金收入</t>
  </si>
  <si>
    <t>三、城市基础设施配套费收入</t>
  </si>
  <si>
    <t>四、污水处理费收入</t>
  </si>
  <si>
    <t xml:space="preserve"> 调入资金</t>
  </si>
  <si>
    <t xml:space="preserve"> 上级补助收入</t>
  </si>
  <si>
    <t xml:space="preserve"> 上年结转收入</t>
  </si>
  <si>
    <t xml:space="preserve"> 债务(转贷)收入</t>
  </si>
  <si>
    <t>收入总计</t>
  </si>
  <si>
    <t>一、文化体育与传媒支出</t>
  </si>
  <si>
    <t>二、城乡社区支出</t>
  </si>
  <si>
    <t xml:space="preserve">  其中：国有土地使用权出让收入及对应专项债务收入安排的支出</t>
  </si>
  <si>
    <t xml:space="preserve">    城市基础设施配套费安排的支出</t>
  </si>
  <si>
    <t xml:space="preserve">    污水处理费安排的支出</t>
  </si>
  <si>
    <t xml:space="preserve">    棚户区改造专项债券收入安排的支出</t>
  </si>
  <si>
    <t>三、其他支出</t>
  </si>
  <si>
    <t>四、债务付息支出</t>
  </si>
  <si>
    <t>五、抗疫特别国债安排的支出</t>
  </si>
  <si>
    <t xml:space="preserve">  债务还本支出</t>
  </si>
  <si>
    <t xml:space="preserve">  上解上级支出</t>
  </si>
  <si>
    <t xml:space="preserve">  调出资金</t>
  </si>
  <si>
    <t xml:space="preserve">  结转下年支出</t>
  </si>
  <si>
    <t>支出总计</t>
  </si>
  <si>
    <t>项　　　　　目</t>
  </si>
  <si>
    <t>市直</t>
  </si>
  <si>
    <t>高新</t>
  </si>
  <si>
    <t>一、利润收入</t>
  </si>
  <si>
    <t xml:space="preserve">    机械企业利润收入</t>
  </si>
  <si>
    <t xml:space="preserve">    建筑施工企业利润收入</t>
  </si>
  <si>
    <t xml:space="preserve">    农林牧渔企业利润收入</t>
  </si>
  <si>
    <t xml:space="preserve">    石油石化企业利润收入</t>
  </si>
  <si>
    <t xml:space="preserve">    其他国有资本经营预算企业利润收入</t>
  </si>
  <si>
    <t>二、股利、股息收入</t>
  </si>
  <si>
    <t xml:space="preserve">    国有控股公司股利、股息收入</t>
  </si>
  <si>
    <t xml:space="preserve">    国有参股公司股利、股息收入</t>
  </si>
  <si>
    <t xml:space="preserve">    金融企业公司股利、股息收入</t>
  </si>
  <si>
    <t>三、产权转让收入</t>
  </si>
  <si>
    <t xml:space="preserve">    其他国有资本经营预算企业产权转让收入</t>
  </si>
  <si>
    <t>四、清算收入</t>
  </si>
  <si>
    <t xml:space="preserve">    其他国有资本经营预算企清算收入</t>
  </si>
  <si>
    <t>五、其他国有资本经营预算收入</t>
  </si>
  <si>
    <t>上级补助收入</t>
  </si>
  <si>
    <t>上年结转收入</t>
  </si>
  <si>
    <t xml:space="preserve"> 收入总计</t>
  </si>
  <si>
    <t>说明：
    其他收入中执行数高于调整预算数的主要原因，是由于高新区按照有关审计的要求，2015年将原在一般公共预算反映的国有资本经营收益转入国有资本经营收支预算反映所致。</t>
  </si>
  <si>
    <t>2019年决预算</t>
  </si>
  <si>
    <t>一、解决历史遗留问题及改革成本支出</t>
  </si>
  <si>
    <t xml:space="preserve">    “三供一业”移交补助支出</t>
  </si>
  <si>
    <t xml:space="preserve">    国有企业改革成本支出</t>
  </si>
  <si>
    <t xml:space="preserve">    其他解决历史遗留问题及改革成本支出</t>
  </si>
  <si>
    <t>二、国有企业资本金注入</t>
  </si>
  <si>
    <t xml:space="preserve">    国有经济结构调整支出</t>
  </si>
  <si>
    <t xml:space="preserve">    公益性设施投资支出</t>
  </si>
  <si>
    <t xml:space="preserve">    其他国有企业资本金注入</t>
  </si>
  <si>
    <t>三、国有企业政策性补贴</t>
  </si>
  <si>
    <t>四、金融国有资本经营预算支出</t>
  </si>
  <si>
    <t xml:space="preserve">    其他金融国有资本经营预算支出</t>
  </si>
  <si>
    <t>五、其他国有资本经营预算支出</t>
  </si>
  <si>
    <t>调入一般公共预算</t>
  </si>
  <si>
    <t>结转下年支出</t>
  </si>
  <si>
    <t>2020年商河县社会保险基金预算收入决算表</t>
  </si>
  <si>
    <t>完成预算</t>
  </si>
  <si>
    <t>社会保险基金收入合计</t>
  </si>
  <si>
    <t>一、城乡居民基本养老保险基金收入</t>
  </si>
  <si>
    <t xml:space="preserve"> 其中:社会保险费收入</t>
  </si>
  <si>
    <t xml:space="preserve">      利息收入</t>
  </si>
  <si>
    <t xml:space="preserve">      财政补贴收入</t>
  </si>
  <si>
    <t xml:space="preserve">      委托投资收益</t>
  </si>
  <si>
    <t xml:space="preserve">      其他收入</t>
  </si>
  <si>
    <t xml:space="preserve">      转移收入</t>
  </si>
  <si>
    <t>二、机关事业单位基本养老保险基金收入</t>
  </si>
  <si>
    <t>注：根据济南市人力资源和社会保障局、济南市财政局《关于转发鲁人社函[2021]19号文件做好居民基本养老保险委托资金投资收益预记账工作的通知》的要求，增加居民基本养老保险委托资助收益35万元，增加累计结余35万元。故决算数比预算执行情况数出现变动。</t>
  </si>
  <si>
    <t>2020年商河县社会保险基金预算支出决算表</t>
  </si>
  <si>
    <t>社会保险基金支出合计</t>
  </si>
  <si>
    <t>一、城乡居民基本养老保险基金支出</t>
  </si>
  <si>
    <t>其中：社会保险待遇支出</t>
  </si>
  <si>
    <t xml:space="preserve">      其他支出</t>
  </si>
  <si>
    <t xml:space="preserve">      转移支出</t>
  </si>
  <si>
    <t>二、机关事业单位基本养老保险基金支出</t>
  </si>
  <si>
    <t>2020年商河县社会保险基金预算结余决算表</t>
  </si>
  <si>
    <t>占结余</t>
  </si>
  <si>
    <t>一、社会保险基金本年收支结余合计</t>
  </si>
  <si>
    <t>（一）城乡居民基本养老保险基金本年收支结余</t>
  </si>
  <si>
    <t>（二）机关事业单位基本养老保险基金本年收支结余</t>
  </si>
  <si>
    <t>二、社会保险基金年末滚存结余合计</t>
  </si>
  <si>
    <t>（一）城乡居民基本养老保险基金年末滚存结余</t>
  </si>
  <si>
    <t>（二）机关事业单位基本养老保险基金年末滚存结余</t>
  </si>
  <si>
    <t>补 助 项 目</t>
  </si>
  <si>
    <t>总   额</t>
  </si>
  <si>
    <t>一、返还性收入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</si>
  <si>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</si>
  <si>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</si>
  <si>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</si>
  <si>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</si>
  <si>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</si>
  <si>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</si>
  <si>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二、一般性转移支付收入</t>
  </si>
  <si>
    <t xml:space="preserve">    均衡性转移支付收入</t>
  </si>
  <si>
    <t xml:space="preserve">    县级基本财力保障机制奖补资金收入</t>
  </si>
  <si>
    <t xml:space="preserve">    结算补助收入</t>
  </si>
  <si>
    <t xml:space="preserve">    企业事业单位划转补助收入</t>
  </si>
  <si>
    <t xml:space="preserve">    产粮(油)大县奖励资金收入</t>
  </si>
  <si>
    <t xml:space="preserve">    固定数额补助收入</t>
  </si>
  <si>
    <t xml:space="preserve">    贫困地区转移支付收入</t>
  </si>
  <si>
    <t xml:space="preserve">    公共安全共同财政事权转移支付收入  </t>
  </si>
  <si>
    <t xml:space="preserve">    教育共同财政事权转移支付收入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</si>
  <si>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</si>
  <si>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</si>
  <si>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</si>
  <si>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</si>
  <si>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农林水共同财政事权转移支付收入  </t>
  </si>
  <si>
    <t xml:space="preserve">    交通运输共同财政事权转移支付收入  </t>
  </si>
  <si>
    <t xml:space="preserve">    住房保障共同财政事权转移支付收入  </t>
  </si>
  <si>
    <t xml:space="preserve">    其他一般性转移支付收入</t>
  </si>
  <si>
    <t>合  计</t>
  </si>
  <si>
    <t>　　一般公共服务</t>
  </si>
  <si>
    <t>　　公共安全</t>
  </si>
  <si>
    <t>　　教育</t>
  </si>
  <si>
    <t>　　科学技术</t>
  </si>
  <si>
    <t xml:space="preserve">    文化旅游体育与传媒</t>
  </si>
  <si>
    <t>　　社会保障和就业</t>
  </si>
  <si>
    <t xml:space="preserve">    卫生健康</t>
  </si>
  <si>
    <t>　　节能环保</t>
  </si>
  <si>
    <t>　　城乡社区</t>
  </si>
  <si>
    <t>　　农林水</t>
  </si>
  <si>
    <t>　　交通运输</t>
  </si>
  <si>
    <t>　　资源勘探信息等</t>
  </si>
  <si>
    <t>　　商业服务业等</t>
  </si>
  <si>
    <t xml:space="preserve">    自然资源海洋气象等</t>
  </si>
  <si>
    <t>　　住房保障</t>
  </si>
  <si>
    <t>　　粮油物资储备</t>
  </si>
  <si>
    <t xml:space="preserve">    灾害防治及应急管理</t>
  </si>
  <si>
    <t>商河县</t>
  </si>
  <si>
    <t xml:space="preserve">  人大事务</t>
  </si>
  <si>
    <t xml:space="preserve">    行政运行</t>
  </si>
  <si>
    <t xml:space="preserve">    代表工作</t>
  </si>
  <si>
    <t xml:space="preserve">  政协事务</t>
  </si>
  <si>
    <t xml:space="preserve">    政协会议</t>
  </si>
  <si>
    <t xml:space="preserve">  政府办公厅(室)及相关机构事务</t>
  </si>
  <si>
    <t xml:space="preserve">    专项业务活动</t>
  </si>
  <si>
    <t xml:space="preserve">    信访事务</t>
  </si>
  <si>
    <t xml:space="preserve">    事业运行</t>
  </si>
  <si>
    <t xml:space="preserve">    其他政府办公厅(室)及相关机构事务支出</t>
  </si>
  <si>
    <t xml:space="preserve">  发展与改革事务</t>
  </si>
  <si>
    <t xml:space="preserve">    战略规划与实施</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</si>
  <si>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</si>
  <si>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</si>
  <si>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</si>
  <si>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</si>
  <si>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</si>
  <si>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</si>
  <si>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税收事务</t>
  </si>
  <si>
    <t xml:space="preserve">    一般行政管理事务</t>
  </si>
  <si>
    <t xml:space="preserve">  审计事务</t>
  </si>
  <si>
    <t xml:space="preserve">  人力资源事务</t>
  </si>
  <si>
    <t xml:space="preserve">    引进人才费用</t>
  </si>
  <si>
    <t xml:space="preserve">    其他人力资源事务支出</t>
  </si>
  <si>
    <t xml:space="preserve">  纪检监察事务</t>
  </si>
  <si>
    <t xml:space="preserve">  商贸事务</t>
  </si>
  <si>
    <t xml:space="preserve">    招商引资</t>
  </si>
  <si>
    <t xml:space="preserve">    其他商贸事务支出</t>
  </si>
  <si>
    <t xml:space="preserve">  知识产权事务</t>
  </si>
  <si>
    <t xml:space="preserve">    其他知识产权事务支出</t>
  </si>
  <si>
    <t xml:space="preserve">  民族事务</t>
  </si>
  <si>
    <t xml:space="preserve">    其他民族事务支出</t>
  </si>
  <si>
    <t xml:space="preserve">  档案事务</t>
  </si>
  <si>
    <t xml:space="preserve">    档案馆</t>
  </si>
  <si>
    <t xml:space="preserve">  群众团体事务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</si>
  <si>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</si>
  <si>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</si>
  <si>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</si>
  <si>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</si>
  <si>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</si>
  <si>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</si>
  <si>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</si>
  <si>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统战事务</t>
  </si>
  <si>
    <t xml:space="preserve">    宗教事务</t>
  </si>
  <si>
    <t xml:space="preserve">  市场监督管理事务</t>
  </si>
  <si>
    <t xml:space="preserve">    药品事务</t>
  </si>
  <si>
    <t xml:space="preserve">    医疗器械事务</t>
  </si>
  <si>
    <t xml:space="preserve">    其他市场监督管理事务</t>
  </si>
  <si>
    <t xml:space="preserve">  国防动员</t>
  </si>
  <si>
    <t xml:space="preserve">    兵役征集</t>
  </si>
  <si>
    <t xml:space="preserve">    人民防空</t>
  </si>
  <si>
    <t xml:space="preserve">    民兵</t>
  </si>
  <si>
    <t xml:space="preserve">  武装警察部队(款)</t>
  </si>
  <si>
    <t xml:space="preserve">    武装警察部队(项)</t>
  </si>
  <si>
    <t xml:space="preserve">  公安</t>
  </si>
  <si>
    <t xml:space="preserve">    其他公安支出</t>
  </si>
  <si>
    <t xml:space="preserve">  检察</t>
  </si>
  <si>
    <t xml:space="preserve">    其他检察支出</t>
  </si>
  <si>
    <t xml:space="preserve">  法院</t>
  </si>
  <si>
    <t xml:space="preserve">    其他法院支出</t>
  </si>
  <si>
    <t xml:space="preserve">  司法</t>
  </si>
  <si>
    <t xml:space="preserve">    社区矫正</t>
  </si>
  <si>
    <t xml:space="preserve">    其他司法支出</t>
  </si>
  <si>
    <t xml:space="preserve">  教育管理事务</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</si>
  <si>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</si>
  <si>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</si>
  <si>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</si>
  <si>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</si>
  <si>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</si>
  <si>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</si>
  <si>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</si>
  <si>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</si>
  <si>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</si>
  <si>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成人教育</t>
  </si>
  <si>
    <t xml:space="preserve">    成人初等教育</t>
  </si>
  <si>
    <t xml:space="preserve">  广播电视教育</t>
  </si>
  <si>
    <t xml:space="preserve">    其他广播电视教育支出</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</si>
  <si>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</si>
  <si>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</si>
  <si>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</si>
  <si>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</si>
  <si>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</si>
  <si>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</si>
  <si>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</si>
  <si>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其他教育支出(款)</t>
  </si>
  <si>
    <t xml:space="preserve">    其他教育支出(项)</t>
  </si>
  <si>
    <t xml:space="preserve">  科学技术管理事务</t>
  </si>
  <si>
    <t xml:space="preserve">  技术研究与开发</t>
  </si>
  <si>
    <t xml:space="preserve">    其他技术研究与开发支出</t>
  </si>
  <si>
    <t xml:space="preserve">  社会科学</t>
  </si>
  <si>
    <t xml:space="preserve">    其他社会科学支出</t>
  </si>
  <si>
    <t xml:space="preserve">  科学技术普及</t>
  </si>
  <si>
    <t xml:space="preserve">    科普活动</t>
  </si>
  <si>
    <t xml:space="preserve">    其他科学技术普及支出</t>
  </si>
  <si>
    <t xml:space="preserve">  科技重大项目</t>
  </si>
  <si>
    <t xml:space="preserve">    重点研发计划</t>
  </si>
  <si>
    <t xml:space="preserve">  其他科学技术支出(款)</t>
  </si>
  <si>
    <t xml:space="preserve">    其他科学技术支出(项)</t>
  </si>
  <si>
    <t>文化旅游体育与传媒支出</t>
  </si>
  <si>
    <t xml:space="preserve">  文化和旅游</t>
  </si>
  <si>
    <t xml:space="preserve">    图书馆</t>
  </si>
  <si>
    <t xml:space="preserve">    文化创作与保护</t>
  </si>
  <si>
    <t xml:space="preserve">    其他文化和旅游支出</t>
  </si>
  <si>
    <t xml:space="preserve">  文物</t>
  </si>
  <si>
    <t xml:space="preserve">    文物保护</t>
  </si>
  <si>
    <t xml:space="preserve">    博物馆</t>
  </si>
  <si>
    <t xml:space="preserve">  广播电视</t>
  </si>
  <si>
    <t xml:space="preserve">    电视</t>
  </si>
  <si>
    <t xml:space="preserve">  其他文化旅游体育与传媒支出(款)</t>
  </si>
  <si>
    <t xml:space="preserve">    其他文化旅游体育与传媒支出(项)</t>
  </si>
  <si>
    <t xml:space="preserve">  人力资源和社会保障管理事务</t>
  </si>
  <si>
    <t xml:space="preserve">    社会保险经办机构</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</si>
  <si>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</si>
  <si>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</si>
  <si>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</si>
  <si>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</si>
  <si>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</si>
  <si>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行政事业单位养老支出</t>
  </si>
  <si>
    <t xml:space="preserve">    行政单位离退休</t>
  </si>
  <si>
    <t xml:space="preserve">    事业单位离退休</t>
  </si>
  <si>
    <t xml:space="preserve">    机关事业单位职业年金缴费支出</t>
  </si>
  <si>
    <t xml:space="preserve">    对机关事业单位基本养老保险基金的补助</t>
  </si>
  <si>
    <t xml:space="preserve">  就业补助</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</si>
  <si>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</si>
  <si>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</si>
  <si>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</si>
  <si>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</si>
  <si>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</si>
  <si>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</si>
  <si>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</si>
  <si>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</si>
  <si>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</si>
  <si>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</si>
  <si>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</si>
  <si>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</si>
  <si>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</si>
  <si>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</si>
  <si>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</si>
  <si>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</si>
  <si>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</si>
  <si>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</si>
  <si>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</si>
  <si>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</si>
  <si>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</si>
  <si>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残疾人事业</t>
  </si>
  <si>
    <t xml:space="preserve">    残疾人康复</t>
  </si>
  <si>
    <t xml:space="preserve">    残疾人就业和扶贫</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</si>
  <si>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</si>
  <si>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</si>
  <si>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</si>
  <si>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</si>
  <si>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</si>
  <si>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</si>
  <si>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</si>
  <si>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</si>
  <si>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</si>
  <si>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特困人员救助供养</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</si>
  <si>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</si>
  <si>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</si>
  <si>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</si>
  <si>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</si>
  <si>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</si>
  <si>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</si>
  <si>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</si>
  <si>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</si>
  <si>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</si>
  <si>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财政代缴社会保险费支出</t>
  </si>
  <si>
    <t xml:space="preserve">    财政代缴城乡居民基本养老保险费支出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</si>
  <si>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</si>
  <si>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</si>
  <si>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</si>
  <si>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</si>
  <si>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</si>
  <si>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</si>
  <si>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</si>
  <si>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</si>
  <si>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</si>
  <si>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</si>
  <si>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</si>
  <si>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</si>
  <si>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</si>
  <si>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</si>
  <si>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</si>
  <si>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</si>
  <si>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</si>
  <si>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</si>
  <si>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</si>
  <si>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</si>
  <si>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</si>
  <si>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</si>
  <si>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</si>
  <si>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</si>
  <si>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</si>
  <si>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</si>
  <si>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</si>
  <si>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</si>
  <si>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</si>
  <si>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</si>
  <si>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其他优抚对象医疗支出</t>
  </si>
  <si>
    <t xml:space="preserve">  医疗保障管理事务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</si>
  <si>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</si>
  <si>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</si>
  <si>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</si>
  <si>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</si>
  <si>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</si>
  <si>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</si>
  <si>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其他环境保护管理事务支出</t>
  </si>
  <si>
    <t xml:space="preserve">  污染防治</t>
  </si>
  <si>
    <t xml:space="preserve">    大气</t>
  </si>
  <si>
    <t xml:space="preserve">    水体</t>
  </si>
  <si>
    <t xml:space="preserve">    其他污染防治支出</t>
  </si>
  <si>
    <t xml:space="preserve">  自然生态保护</t>
  </si>
  <si>
    <t xml:space="preserve">    农村环境保护</t>
  </si>
  <si>
    <t xml:space="preserve">  能源节约利用(款)</t>
  </si>
  <si>
    <t xml:space="preserve">    能源节约利用(项)</t>
  </si>
  <si>
    <t xml:space="preserve">  其他节能环保支出(款)</t>
  </si>
  <si>
    <t xml:space="preserve">    其他节能环保支出(项)</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</si>
  <si>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</si>
  <si>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</si>
  <si>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</si>
  <si>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</si>
  <si>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</si>
  <si>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</si>
  <si>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</si>
  <si>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</si>
  <si>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</si>
  <si>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</si>
  <si>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</si>
  <si>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</si>
  <si>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</si>
  <si>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 xml:space="preserve">  农业农村</t>
  </si>
  <si>
    <t xml:space="preserve">    科技转化与推广服务</t>
  </si>
  <si>
    <t xml:space="preserve">    病虫害控制</t>
  </si>
  <si>
    <t xml:space="preserve">    农产品质量安全</t>
  </si>
  <si>
    <t xml:space="preserve">    农业生产发展</t>
  </si>
  <si>
    <t xml:space="preserve">    农村合作经济</t>
  </si>
  <si>
    <t xml:space="preserve">    农村社会事业</t>
  </si>
  <si>
    <t xml:space="preserve">    农业资源保护修复与利用</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</si>
  <si>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</si>
  <si>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</si>
  <si>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</si>
  <si>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</si>
  <si>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</si>
  <si>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森林资源培育</t>
  </si>
  <si>
    <t xml:space="preserve">    森林生态效益补偿</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</si>
  <si>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</si>
  <si>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</si>
  <si>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</si>
  <si>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</si>
  <si>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</si>
  <si>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</si>
  <si>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防汛</t>
  </si>
  <si>
    <t xml:space="preserve">    农村人畜饮水</t>
  </si>
  <si>
    <t xml:space="preserve">    其他水利支出</t>
  </si>
  <si>
    <t xml:space="preserve">  扶贫</t>
  </si>
  <si>
    <t xml:space="preserve">    生产发展</t>
  </si>
  <si>
    <t xml:space="preserve">    其他扶贫支出</t>
  </si>
  <si>
    <t xml:space="preserve">  农村综合改革</t>
  </si>
  <si>
    <t xml:space="preserve">    对村级一事一议的补助</t>
  </si>
  <si>
    <t xml:space="preserve">    对村民委员会和村党支部的补助</t>
  </si>
  <si>
    <t xml:space="preserve">    其他农村综合改革支出</t>
  </si>
  <si>
    <t xml:space="preserve">  普惠金融发展支出</t>
  </si>
  <si>
    <t xml:space="preserve">    农业保险保费补贴</t>
  </si>
  <si>
    <t xml:space="preserve">  其他农林水支出(款)</t>
  </si>
  <si>
    <t xml:space="preserve">    其他农林水支出(项)</t>
  </si>
  <si>
    <t xml:space="preserve">  公路水路运输</t>
  </si>
  <si>
    <t xml:space="preserve">    公路建设</t>
  </si>
  <si>
    <t xml:space="preserve">    公路养护</t>
  </si>
  <si>
    <t xml:space="preserve">    其他公路水路运输支出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</si>
  <si>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</si>
  <si>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</si>
  <si>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</si>
  <si>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</si>
  <si>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</si>
  <si>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车辆购置税支出</t>
  </si>
  <si>
    <t xml:space="preserve">    车辆购置税用于农村公路建设支出</t>
  </si>
  <si>
    <t>资源勘探工业信息等支出</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</si>
  <si>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</si>
  <si>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</si>
  <si>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</si>
  <si>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</si>
  <si>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</si>
  <si>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支持中小企业发展和管理支出</t>
  </si>
  <si>
    <t xml:space="preserve">    中小企业发展专项</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</si>
  <si>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</si>
  <si>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</si>
  <si>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</si>
  <si>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</si>
  <si>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</si>
  <si>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</si>
  <si>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 xml:space="preserve">  金融发展支出</t>
  </si>
  <si>
    <t xml:space="preserve">    其他金融发展支出</t>
  </si>
  <si>
    <t xml:space="preserve">  其他金融支出(款)</t>
  </si>
  <si>
    <t xml:space="preserve">    其他金融支出(项)</t>
  </si>
  <si>
    <t xml:space="preserve">  自然资源事务</t>
  </si>
  <si>
    <t xml:space="preserve">    自然资源规划及管理</t>
  </si>
  <si>
    <t xml:space="preserve">    自然资源利用与保护</t>
  </si>
  <si>
    <t xml:space="preserve">    自然资源调查与确权登记</t>
  </si>
  <si>
    <t xml:space="preserve">  气象事务</t>
  </si>
  <si>
    <t xml:space="preserve">    气象服务</t>
  </si>
  <si>
    <t xml:space="preserve">  保障性安居工程支出</t>
  </si>
  <si>
    <t xml:space="preserve">    棚户区改造</t>
  </si>
  <si>
    <t xml:space="preserve">    农村危房改造</t>
  </si>
  <si>
    <t xml:space="preserve">  粮油事务</t>
  </si>
  <si>
    <t xml:space="preserve">    其他粮油事务支出</t>
  </si>
  <si>
    <t xml:space="preserve">  重要商品储备</t>
  </si>
  <si>
    <t xml:space="preserve">    应急物资储备</t>
  </si>
  <si>
    <t xml:space="preserve">  应急管理事务</t>
  </si>
  <si>
    <t xml:space="preserve">    安全监管</t>
  </si>
  <si>
    <t xml:space="preserve">    应急救援</t>
  </si>
  <si>
    <t xml:space="preserve">  消防事务</t>
  </si>
  <si>
    <t xml:space="preserve">    消防应急救援</t>
  </si>
  <si>
    <t xml:space="preserve">  地方政府一般债务付息支出</t>
  </si>
  <si>
    <t xml:space="preserve">    地方政府一般债券付息支出</t>
  </si>
  <si>
    <t>2020年济南市商河县政府决算</t>
    <phoneticPr fontId="37" type="noConversion"/>
  </si>
  <si>
    <t>目  录</t>
  </si>
  <si>
    <t>第一部分  一般公共预算</t>
  </si>
  <si>
    <r>
      <t>表</t>
    </r>
    <r>
      <rPr>
        <sz val="12"/>
        <rFont val="Helv"/>
        <family val="2"/>
      </rPr>
      <t>1</t>
    </r>
  </si>
  <si>
    <r>
      <t>表</t>
    </r>
    <r>
      <rPr>
        <sz val="12"/>
        <rFont val="Helv"/>
        <family val="2"/>
      </rPr>
      <t>2</t>
    </r>
  </si>
  <si>
    <r>
      <t>表</t>
    </r>
    <r>
      <rPr>
        <sz val="12"/>
        <rFont val="Helv"/>
        <family val="2"/>
      </rPr>
      <t>3</t>
    </r>
  </si>
  <si>
    <r>
      <t>表</t>
    </r>
    <r>
      <rPr>
        <sz val="12"/>
        <rFont val="Helv"/>
        <family val="2"/>
      </rPr>
      <t>4</t>
    </r>
  </si>
  <si>
    <r>
      <t>表</t>
    </r>
    <r>
      <rPr>
        <sz val="12"/>
        <rFont val="Helv"/>
        <family val="2"/>
      </rPr>
      <t>5</t>
    </r>
  </si>
  <si>
    <r>
      <t>表</t>
    </r>
    <r>
      <rPr>
        <sz val="12"/>
        <rFont val="Helv"/>
        <family val="2"/>
      </rPr>
      <t>6</t>
    </r>
  </si>
  <si>
    <r>
      <t>表</t>
    </r>
    <r>
      <rPr>
        <sz val="12"/>
        <rFont val="Helv"/>
        <family val="2"/>
      </rPr>
      <t>7</t>
    </r>
  </si>
  <si>
    <r>
      <t>表</t>
    </r>
    <r>
      <rPr>
        <sz val="12"/>
        <rFont val="Helv"/>
        <family val="2"/>
      </rPr>
      <t>8</t>
    </r>
  </si>
  <si>
    <r>
      <t>表</t>
    </r>
    <r>
      <rPr>
        <sz val="12"/>
        <rFont val="Helv"/>
        <family val="2"/>
      </rPr>
      <t>9</t>
    </r>
    <r>
      <rPr>
        <sz val="11"/>
        <color indexed="8"/>
        <rFont val="宋体"/>
        <family val="3"/>
        <charset val="134"/>
      </rPr>
      <t/>
    </r>
  </si>
  <si>
    <t>第二部分  政府性基金预算</t>
  </si>
  <si>
    <r>
      <t>表</t>
    </r>
    <r>
      <rPr>
        <sz val="12"/>
        <rFont val="Helv"/>
        <family val="2"/>
      </rPr>
      <t>10</t>
    </r>
  </si>
  <si>
    <r>
      <t>表</t>
    </r>
    <r>
      <rPr>
        <sz val="12"/>
        <rFont val="Helv"/>
        <family val="2"/>
      </rPr>
      <t>11</t>
    </r>
  </si>
  <si>
    <r>
      <t>表</t>
    </r>
    <r>
      <rPr>
        <sz val="12"/>
        <rFont val="Helv"/>
        <family val="2"/>
      </rPr>
      <t>12</t>
    </r>
  </si>
  <si>
    <r>
      <t>表</t>
    </r>
    <r>
      <rPr>
        <sz val="12"/>
        <rFont val="Helv"/>
        <family val="2"/>
      </rPr>
      <t>13</t>
    </r>
  </si>
  <si>
    <r>
      <t>表</t>
    </r>
    <r>
      <rPr>
        <sz val="12"/>
        <rFont val="Helv"/>
        <family val="2"/>
      </rPr>
      <t>14</t>
    </r>
    <r>
      <rPr>
        <sz val="11"/>
        <color indexed="8"/>
        <rFont val="宋体"/>
        <family val="3"/>
        <charset val="134"/>
      </rPr>
      <t/>
    </r>
  </si>
  <si>
    <r>
      <t>表</t>
    </r>
    <r>
      <rPr>
        <sz val="12"/>
        <rFont val="Helv"/>
        <family val="2"/>
      </rPr>
      <t>15</t>
    </r>
    <r>
      <rPr>
        <sz val="11"/>
        <color indexed="8"/>
        <rFont val="宋体"/>
        <family val="3"/>
        <charset val="134"/>
      </rPr>
      <t/>
    </r>
  </si>
  <si>
    <t>第三部分  国有资本经营预算</t>
  </si>
  <si>
    <r>
      <t>表</t>
    </r>
    <r>
      <rPr>
        <sz val="12"/>
        <rFont val="Helv"/>
        <family val="2"/>
      </rPr>
      <t>16</t>
    </r>
    <r>
      <rPr>
        <sz val="11"/>
        <color indexed="8"/>
        <rFont val="宋体"/>
        <family val="3"/>
        <charset val="134"/>
      </rPr>
      <t/>
    </r>
  </si>
  <si>
    <r>
      <t>表</t>
    </r>
    <r>
      <rPr>
        <sz val="12"/>
        <rFont val="Helv"/>
        <family val="2"/>
      </rPr>
      <t>17</t>
    </r>
    <r>
      <rPr>
        <sz val="11"/>
        <color indexed="8"/>
        <rFont val="宋体"/>
        <family val="3"/>
        <charset val="134"/>
      </rPr>
      <t/>
    </r>
  </si>
  <si>
    <r>
      <t>表</t>
    </r>
    <r>
      <rPr>
        <sz val="12"/>
        <rFont val="Helv"/>
        <family val="2"/>
      </rPr>
      <t>18</t>
    </r>
    <r>
      <rPr>
        <sz val="11"/>
        <color indexed="8"/>
        <rFont val="宋体"/>
        <family val="3"/>
        <charset val="134"/>
      </rPr>
      <t/>
    </r>
  </si>
  <si>
    <r>
      <t>表</t>
    </r>
    <r>
      <rPr>
        <sz val="12"/>
        <rFont val="Helv"/>
        <family val="2"/>
      </rPr>
      <t>19</t>
    </r>
    <r>
      <rPr>
        <sz val="11"/>
        <color indexed="8"/>
        <rFont val="宋体"/>
        <family val="3"/>
        <charset val="134"/>
      </rPr>
      <t/>
    </r>
  </si>
  <si>
    <r>
      <t>表</t>
    </r>
    <r>
      <rPr>
        <sz val="12"/>
        <rFont val="Helv"/>
        <family val="2"/>
      </rPr>
      <t>20</t>
    </r>
    <r>
      <rPr>
        <sz val="11"/>
        <color indexed="8"/>
        <rFont val="宋体"/>
        <family val="3"/>
        <charset val="134"/>
      </rPr>
      <t/>
    </r>
  </si>
  <si>
    <t>第四部分  社会保险基金预算</t>
  </si>
  <si>
    <r>
      <t>表</t>
    </r>
    <r>
      <rPr>
        <sz val="12"/>
        <rFont val="Helv"/>
        <family val="2"/>
      </rPr>
      <t>21</t>
    </r>
    <r>
      <rPr>
        <sz val="11"/>
        <color indexed="8"/>
        <rFont val="宋体"/>
        <family val="3"/>
        <charset val="134"/>
      </rPr>
      <t/>
    </r>
  </si>
  <si>
    <r>
      <t>表</t>
    </r>
    <r>
      <rPr>
        <sz val="12"/>
        <rFont val="Helv"/>
        <family val="2"/>
      </rPr>
      <t>22</t>
    </r>
    <r>
      <rPr>
        <sz val="11"/>
        <color indexed="8"/>
        <rFont val="宋体"/>
        <family val="3"/>
        <charset val="134"/>
      </rPr>
      <t/>
    </r>
  </si>
  <si>
    <r>
      <t>表</t>
    </r>
    <r>
      <rPr>
        <sz val="12"/>
        <rFont val="Helv"/>
        <family val="2"/>
      </rPr>
      <t>23</t>
    </r>
    <r>
      <rPr>
        <sz val="11"/>
        <color indexed="8"/>
        <rFont val="宋体"/>
        <family val="3"/>
        <charset val="134"/>
      </rPr>
      <t/>
    </r>
  </si>
  <si>
    <r>
      <t>表</t>
    </r>
    <r>
      <rPr>
        <sz val="12"/>
        <rFont val="Helv"/>
        <family val="2"/>
      </rPr>
      <t>24</t>
    </r>
    <r>
      <rPr>
        <sz val="11"/>
        <color indexed="8"/>
        <rFont val="宋体"/>
        <family val="3"/>
        <charset val="134"/>
      </rPr>
      <t/>
    </r>
  </si>
  <si>
    <r>
      <t>表</t>
    </r>
    <r>
      <rPr>
        <sz val="12"/>
        <rFont val="Helv"/>
        <family val="2"/>
      </rPr>
      <t>25</t>
    </r>
    <r>
      <rPr>
        <sz val="11"/>
        <color indexed="8"/>
        <rFont val="宋体"/>
        <family val="3"/>
        <charset val="134"/>
      </rPr>
      <t/>
    </r>
  </si>
  <si>
    <t>第五部分  地方政府债务情况</t>
  </si>
  <si>
    <r>
      <t>表</t>
    </r>
    <r>
      <rPr>
        <sz val="12"/>
        <rFont val="Helv"/>
        <family val="2"/>
      </rPr>
      <t>26</t>
    </r>
    <phoneticPr fontId="37" type="noConversion"/>
  </si>
  <si>
    <r>
      <t>表</t>
    </r>
    <r>
      <rPr>
        <sz val="12"/>
        <rFont val="Helv"/>
        <family val="2"/>
      </rPr>
      <t>27</t>
    </r>
    <r>
      <rPr>
        <sz val="11"/>
        <color indexed="8"/>
        <rFont val="宋体"/>
        <family val="3"/>
        <charset val="134"/>
      </rPr>
      <t/>
    </r>
  </si>
  <si>
    <r>
      <t>表</t>
    </r>
    <r>
      <rPr>
        <sz val="12"/>
        <rFont val="Helv"/>
        <family val="2"/>
      </rPr>
      <t>28</t>
    </r>
    <r>
      <rPr>
        <sz val="11"/>
        <color indexed="8"/>
        <rFont val="宋体"/>
        <family val="3"/>
        <charset val="134"/>
      </rPr>
      <t/>
    </r>
  </si>
  <si>
    <r>
      <t>表</t>
    </r>
    <r>
      <rPr>
        <sz val="12"/>
        <rFont val="Helv"/>
        <family val="2"/>
      </rPr>
      <t>29</t>
    </r>
    <r>
      <rPr>
        <sz val="11"/>
        <color indexed="8"/>
        <rFont val="宋体"/>
        <family val="3"/>
        <charset val="134"/>
      </rPr>
      <t/>
    </r>
  </si>
  <si>
    <r>
      <t>表</t>
    </r>
    <r>
      <rPr>
        <sz val="12"/>
        <rFont val="Helv"/>
        <family val="2"/>
      </rPr>
      <t>30</t>
    </r>
    <r>
      <rPr>
        <sz val="11"/>
        <color indexed="8"/>
        <rFont val="宋体"/>
        <family val="3"/>
        <charset val="134"/>
      </rPr>
      <t/>
    </r>
  </si>
  <si>
    <r>
      <t>表</t>
    </r>
    <r>
      <rPr>
        <sz val="12"/>
        <rFont val="Helv"/>
        <family val="2"/>
      </rPr>
      <t>31</t>
    </r>
    <r>
      <rPr>
        <sz val="11"/>
        <color indexed="8"/>
        <rFont val="宋体"/>
        <family val="3"/>
        <charset val="134"/>
      </rPr>
      <t/>
    </r>
  </si>
  <si>
    <r>
      <t>表</t>
    </r>
    <r>
      <rPr>
        <sz val="12"/>
        <rFont val="Helv"/>
        <family val="2"/>
      </rPr>
      <t>32</t>
    </r>
    <r>
      <rPr>
        <sz val="11"/>
        <color indexed="8"/>
        <rFont val="宋体"/>
        <family val="3"/>
        <charset val="134"/>
      </rPr>
      <t/>
    </r>
  </si>
  <si>
    <r>
      <t xml:space="preserve"> 2020</t>
    </r>
    <r>
      <rPr>
        <sz val="12"/>
        <rFont val="宋体"/>
        <family val="3"/>
        <charset val="134"/>
      </rPr>
      <t>年商河县一般公共预算收入决算表</t>
    </r>
    <phoneticPr fontId="37" type="noConversion"/>
  </si>
  <si>
    <r>
      <t xml:space="preserve"> 2020</t>
    </r>
    <r>
      <rPr>
        <sz val="12"/>
        <rFont val="宋体"/>
        <family val="3"/>
        <charset val="134"/>
      </rPr>
      <t>年商河县一般公共预算支出决算表</t>
    </r>
    <phoneticPr fontId="37" type="noConversion"/>
  </si>
  <si>
    <r>
      <t>2020</t>
    </r>
    <r>
      <rPr>
        <sz val="12"/>
        <rFont val="宋体"/>
        <family val="3"/>
        <charset val="134"/>
      </rPr>
      <t>年商河县本级一般公共预算收入决算表</t>
    </r>
    <phoneticPr fontId="37" type="noConversion"/>
  </si>
  <si>
    <r>
      <t>2020</t>
    </r>
    <r>
      <rPr>
        <sz val="12"/>
        <rFont val="宋体"/>
        <family val="3"/>
        <charset val="134"/>
      </rPr>
      <t>年商河县本级一般公共预算支出决算表</t>
    </r>
    <phoneticPr fontId="37" type="noConversion"/>
  </si>
  <si>
    <r>
      <t>2020</t>
    </r>
    <r>
      <rPr>
        <sz val="12"/>
        <rFont val="宋体"/>
        <family val="3"/>
        <charset val="134"/>
      </rPr>
      <t>年商河县本级一般公共预算支出决算功能分类明细表</t>
    </r>
    <phoneticPr fontId="37" type="noConversion"/>
  </si>
  <si>
    <r>
      <t>2020</t>
    </r>
    <r>
      <rPr>
        <sz val="12"/>
        <rFont val="宋体"/>
        <family val="3"/>
        <charset val="134"/>
      </rPr>
      <t>年商河县本级一般公共预算基本支出决算经济分类明细表</t>
    </r>
    <phoneticPr fontId="37" type="noConversion"/>
  </si>
  <si>
    <r>
      <t>2020</t>
    </r>
    <r>
      <rPr>
        <sz val="12"/>
        <rFont val="宋体"/>
        <family val="3"/>
        <charset val="134"/>
      </rPr>
      <t>年中央省市对商河县一般性转移支付及税收返还情况决算表</t>
    </r>
    <phoneticPr fontId="37" type="noConversion"/>
  </si>
  <si>
    <r>
      <t>2020</t>
    </r>
    <r>
      <rPr>
        <sz val="12"/>
        <rFont val="宋体"/>
        <family val="3"/>
        <charset val="134"/>
      </rPr>
      <t>年一般公共预算安排的专项转移支付分地区、分项目决算表</t>
    </r>
    <phoneticPr fontId="37" type="noConversion"/>
  </si>
  <si>
    <r>
      <t>2020</t>
    </r>
    <r>
      <rPr>
        <sz val="12"/>
        <rFont val="宋体"/>
        <family val="3"/>
        <charset val="134"/>
      </rPr>
      <t>年商河县政府性基金预算收入决算表</t>
    </r>
    <phoneticPr fontId="37" type="noConversion"/>
  </si>
  <si>
    <r>
      <t>2020</t>
    </r>
    <r>
      <rPr>
        <sz val="12"/>
        <rFont val="宋体"/>
        <family val="3"/>
        <charset val="134"/>
      </rPr>
      <t>年商河县政府性基金预算支出决算表</t>
    </r>
    <phoneticPr fontId="37" type="noConversion"/>
  </si>
  <si>
    <r>
      <t>2020</t>
    </r>
    <r>
      <rPr>
        <sz val="12"/>
        <rFont val="宋体"/>
        <family val="3"/>
        <charset val="134"/>
      </rPr>
      <t>年商河县本级政府性基金预算收入决算表</t>
    </r>
    <phoneticPr fontId="37" type="noConversion"/>
  </si>
  <si>
    <r>
      <t>2020</t>
    </r>
    <r>
      <rPr>
        <sz val="12"/>
        <rFont val="宋体"/>
        <family val="3"/>
        <charset val="134"/>
      </rPr>
      <t>年商河县本级政府性基金预算支出决算表</t>
    </r>
    <phoneticPr fontId="37" type="noConversion"/>
  </si>
  <si>
    <r>
      <t>2020</t>
    </r>
    <r>
      <rPr>
        <sz val="12"/>
        <rFont val="宋体"/>
        <family val="3"/>
        <charset val="134"/>
      </rPr>
      <t>年商河县社会保险基金预算收入决算表</t>
    </r>
    <phoneticPr fontId="37" type="noConversion"/>
  </si>
  <si>
    <r>
      <t>2020</t>
    </r>
    <r>
      <rPr>
        <sz val="12"/>
        <rFont val="宋体"/>
        <family val="3"/>
        <charset val="134"/>
      </rPr>
      <t>年商河县社会保险基金预算支出决算表</t>
    </r>
    <phoneticPr fontId="37" type="noConversion"/>
  </si>
  <si>
    <r>
      <t>2020</t>
    </r>
    <r>
      <rPr>
        <sz val="12"/>
        <rFont val="宋体"/>
        <family val="3"/>
        <charset val="134"/>
      </rPr>
      <t>年商河县社会保险基金预算结余决算表</t>
    </r>
    <phoneticPr fontId="37" type="noConversion"/>
  </si>
  <si>
    <r>
      <t>2020</t>
    </r>
    <r>
      <rPr>
        <sz val="12"/>
        <rFont val="宋体"/>
        <family val="3"/>
        <charset val="134"/>
      </rPr>
      <t>年商河县本级社会保险基金预算收入决算表</t>
    </r>
    <phoneticPr fontId="37" type="noConversion"/>
  </si>
  <si>
    <r>
      <t>2020</t>
    </r>
    <r>
      <rPr>
        <sz val="12"/>
        <rFont val="宋体"/>
        <family val="3"/>
        <charset val="134"/>
      </rPr>
      <t>年商河县本级社会保险基金预算支出决算表</t>
    </r>
    <phoneticPr fontId="37" type="noConversion"/>
  </si>
  <si>
    <r>
      <t>2020</t>
    </r>
    <r>
      <rPr>
        <sz val="12"/>
        <rFont val="宋体"/>
        <family val="3"/>
        <charset val="134"/>
      </rPr>
      <t>年商河县地方政府债务限额余额表</t>
    </r>
    <phoneticPr fontId="37" type="noConversion"/>
  </si>
  <si>
    <r>
      <t>2020</t>
    </r>
    <r>
      <rPr>
        <sz val="12"/>
        <rFont val="宋体"/>
        <family val="3"/>
        <charset val="134"/>
      </rPr>
      <t>年商河县地方政府一般债务限额余额表</t>
    </r>
    <phoneticPr fontId="37" type="noConversion"/>
  </si>
  <si>
    <r>
      <t>2020</t>
    </r>
    <r>
      <rPr>
        <sz val="12"/>
        <rFont val="宋体"/>
        <family val="3"/>
        <charset val="134"/>
      </rPr>
      <t>年商河县地方政府专项债务限额余额表</t>
    </r>
    <phoneticPr fontId="37" type="noConversion"/>
  </si>
  <si>
    <r>
      <t>2020</t>
    </r>
    <r>
      <rPr>
        <sz val="12"/>
        <rFont val="宋体"/>
        <family val="3"/>
        <charset val="134"/>
      </rPr>
      <t>年商河县地方政府债券发行表</t>
    </r>
    <phoneticPr fontId="37" type="noConversion"/>
  </si>
  <si>
    <r>
      <t>2020</t>
    </r>
    <r>
      <rPr>
        <sz val="12"/>
        <rFont val="宋体"/>
        <family val="3"/>
        <charset val="134"/>
      </rPr>
      <t>年商河县地方政府债券还本付息表</t>
    </r>
    <phoneticPr fontId="37" type="noConversion"/>
  </si>
  <si>
    <r>
      <t>2020</t>
    </r>
    <r>
      <rPr>
        <sz val="12"/>
        <rFont val="宋体"/>
        <family val="3"/>
        <charset val="134"/>
      </rPr>
      <t>年商河县地方政府专项债券分用途表</t>
    </r>
    <phoneticPr fontId="37" type="noConversion"/>
  </si>
  <si>
    <r>
      <t>2020</t>
    </r>
    <r>
      <rPr>
        <sz val="12"/>
        <rFont val="宋体"/>
        <family val="3"/>
        <charset val="134"/>
      </rPr>
      <t>年商河县地方政府债务收支决算表</t>
    </r>
    <phoneticPr fontId="37" type="noConversion"/>
  </si>
  <si>
    <t>2020年商河县本级一般公共预算收入决算表</t>
    <phoneticPr fontId="36" type="noConversion"/>
  </si>
  <si>
    <t>2020年商河县本级一般公共预算支出决算功能分类明细表</t>
    <phoneticPr fontId="36" type="noConversion"/>
  </si>
  <si>
    <t xml:space="preserve">   2020年中央、省、市对商河县一般性转移            支付及税收返还情况决算表</t>
    <phoneticPr fontId="36" type="noConversion"/>
  </si>
  <si>
    <t>2020年一般公共预算安排专项转移支付分地区、分项目决算表</t>
    <phoneticPr fontId="36" type="noConversion"/>
  </si>
  <si>
    <t>表9：</t>
    <phoneticPr fontId="37" type="noConversion"/>
  </si>
  <si>
    <t>单位：万元</t>
    <phoneticPr fontId="37" type="noConversion"/>
  </si>
  <si>
    <t>乡镇名称　</t>
    <phoneticPr fontId="37" type="noConversion"/>
  </si>
  <si>
    <t>转　　移　　性　支  付</t>
    <phoneticPr fontId="37" type="noConversion"/>
  </si>
  <si>
    <t>税收返还</t>
    <phoneticPr fontId="37" type="noConversion"/>
  </si>
  <si>
    <t>合计</t>
    <phoneticPr fontId="37" type="noConversion"/>
  </si>
  <si>
    <t>一般性转移支付</t>
    <phoneticPr fontId="37" type="noConversion"/>
  </si>
  <si>
    <t>专项转移支付</t>
    <phoneticPr fontId="37" type="noConversion"/>
  </si>
  <si>
    <t>乡镇合计</t>
    <phoneticPr fontId="37" type="noConversion"/>
  </si>
  <si>
    <t>玉皇庙</t>
    <phoneticPr fontId="37" type="noConversion"/>
  </si>
  <si>
    <t>龙桑寺镇</t>
    <phoneticPr fontId="37" type="noConversion"/>
  </si>
  <si>
    <t>殷巷镇</t>
    <phoneticPr fontId="37" type="noConversion"/>
  </si>
  <si>
    <t>怀仁镇</t>
    <phoneticPr fontId="37" type="noConversion"/>
  </si>
  <si>
    <t>贾庄镇　</t>
    <phoneticPr fontId="37" type="noConversion"/>
  </si>
  <si>
    <t>郑路镇</t>
    <phoneticPr fontId="37" type="noConversion"/>
  </si>
  <si>
    <t>孙集乡</t>
    <phoneticPr fontId="37" type="noConversion"/>
  </si>
  <si>
    <t>沙河乡</t>
    <phoneticPr fontId="37" type="noConversion"/>
  </si>
  <si>
    <t>韩庙乡</t>
    <phoneticPr fontId="37" type="noConversion"/>
  </si>
  <si>
    <t>白桥镇</t>
    <phoneticPr fontId="37" type="noConversion"/>
  </si>
  <si>
    <t>张坊乡</t>
    <phoneticPr fontId="37" type="noConversion"/>
  </si>
  <si>
    <t>张坊乡</t>
    <phoneticPr fontId="37" type="noConversion"/>
  </si>
  <si>
    <t>2020年商河县本级一般公共预算支出决算表</t>
    <phoneticPr fontId="36" type="noConversion"/>
  </si>
  <si>
    <t>2020年商河县政府性基金预算收入决算表</t>
    <phoneticPr fontId="36" type="noConversion"/>
  </si>
  <si>
    <t>2020年商河县政府性基金预算支出决算表</t>
    <phoneticPr fontId="36" type="noConversion"/>
  </si>
  <si>
    <t>2020年商河县本级政府性基金预算收入决算表</t>
    <phoneticPr fontId="36" type="noConversion"/>
  </si>
  <si>
    <t>2020年商河县本级政府性基金预算支出决算表</t>
    <phoneticPr fontId="36" type="noConversion"/>
  </si>
  <si>
    <r>
      <t>表1</t>
    </r>
    <r>
      <rPr>
        <sz val="11"/>
        <rFont val="宋体"/>
        <family val="3"/>
        <charset val="134"/>
      </rPr>
      <t>4</t>
    </r>
    <r>
      <rPr>
        <sz val="11"/>
        <rFont val="宋体"/>
        <family val="3"/>
        <charset val="134"/>
      </rPr>
      <t>：</t>
    </r>
    <phoneticPr fontId="37" type="noConversion"/>
  </si>
  <si>
    <t>单位:万元</t>
    <phoneticPr fontId="37" type="noConversion"/>
  </si>
  <si>
    <t>预算科目</t>
    <phoneticPr fontId="37" type="noConversion"/>
  </si>
  <si>
    <t>金额</t>
    <phoneticPr fontId="37" type="noConversion"/>
  </si>
  <si>
    <t xml:space="preserve">  国家电影事业发展专项资金安排的支出</t>
  </si>
  <si>
    <t xml:space="preserve">  旅游发展基金支出</t>
  </si>
  <si>
    <t xml:space="preserve">  国家电影事业发展专项资金对应专项债务收入安排的支出</t>
  </si>
  <si>
    <t/>
  </si>
  <si>
    <t xml:space="preserve">  小型水库移民扶助基金对应专项债务收入安排的支出</t>
  </si>
  <si>
    <t xml:space="preserve">  国有土地使用权出让收入及对应专项债务收入安排的支出</t>
  </si>
  <si>
    <t xml:space="preserve">  城市基础设施配套费安排的支出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</si>
  <si>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</si>
  <si>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</si>
  <si>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</si>
  <si>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</si>
  <si>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大中型水库库区基金对应专项债务收入安排的支出  </t>
  </si>
  <si>
    <t xml:space="preserve">  国家重大水利工程建设基金对应专项债务收入安排的支出  </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</si>
  <si>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</si>
  <si>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</si>
  <si>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</si>
  <si>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港口建设费对应专项债务收入安排的支出  </t>
  </si>
  <si>
    <t xml:space="preserve">  彩票公益金安排的支出</t>
  </si>
  <si>
    <t>合           计</t>
  </si>
  <si>
    <r>
      <t>表1</t>
    </r>
    <r>
      <rPr>
        <sz val="11"/>
        <color indexed="8"/>
        <rFont val="宋体"/>
        <family val="3"/>
        <charset val="134"/>
      </rPr>
      <t>5</t>
    </r>
    <r>
      <rPr>
        <sz val="11"/>
        <color indexed="8"/>
        <rFont val="宋体"/>
        <family val="3"/>
        <charset val="134"/>
      </rPr>
      <t>：</t>
    </r>
    <phoneticPr fontId="37" type="noConversion"/>
  </si>
  <si>
    <t>转　　移　　性　支付</t>
    <phoneticPr fontId="37" type="noConversion"/>
  </si>
  <si>
    <t>龙桑寺镇</t>
    <phoneticPr fontId="37" type="noConversion"/>
  </si>
  <si>
    <t>殷巷镇</t>
    <phoneticPr fontId="37" type="noConversion"/>
  </si>
  <si>
    <t>怀仁镇</t>
    <phoneticPr fontId="37" type="noConversion"/>
  </si>
  <si>
    <t>贾庄镇　</t>
    <phoneticPr fontId="37" type="noConversion"/>
  </si>
  <si>
    <t>郑路镇</t>
    <phoneticPr fontId="37" type="noConversion"/>
  </si>
  <si>
    <t>孙集乡</t>
    <phoneticPr fontId="37" type="noConversion"/>
  </si>
  <si>
    <t>沙河乡</t>
    <phoneticPr fontId="37" type="noConversion"/>
  </si>
  <si>
    <t>韩庙乡</t>
    <phoneticPr fontId="37" type="noConversion"/>
  </si>
  <si>
    <t>白桥镇</t>
    <phoneticPr fontId="37" type="noConversion"/>
  </si>
  <si>
    <t>2020年商河县国有资本经营预算收入决算表</t>
    <phoneticPr fontId="36" type="noConversion"/>
  </si>
  <si>
    <t>2020年商河县国有资本经营预算支出决算表</t>
    <phoneticPr fontId="36" type="noConversion"/>
  </si>
  <si>
    <t>2020年商河县本级国有资本经营预算支出决算表</t>
    <phoneticPr fontId="36" type="noConversion"/>
  </si>
  <si>
    <t>2020年商河县本级国有资本经营预算收入决算表</t>
    <phoneticPr fontId="36" type="noConversion"/>
  </si>
  <si>
    <r>
      <t>20</t>
    </r>
    <r>
      <rPr>
        <sz val="12"/>
        <rFont val="黑体"/>
        <family val="3"/>
        <charset val="134"/>
      </rPr>
      <t>20</t>
    </r>
    <r>
      <rPr>
        <sz val="12"/>
        <rFont val="黑体"/>
        <family val="3"/>
        <charset val="134"/>
      </rPr>
      <t>年决算数</t>
    </r>
    <phoneticPr fontId="36" type="noConversion"/>
  </si>
  <si>
    <t>表20</t>
    <phoneticPr fontId="37" type="noConversion"/>
  </si>
  <si>
    <t>单位：万元</t>
    <phoneticPr fontId="37" type="noConversion"/>
  </si>
  <si>
    <t>地   区</t>
  </si>
  <si>
    <t>合　计</t>
  </si>
  <si>
    <t>其中：</t>
  </si>
  <si>
    <t>国有企业退休人员社会化管理支出</t>
  </si>
  <si>
    <t>省属困难企业独生子女父母养老补助</t>
  </si>
  <si>
    <t>本年无国有资本经营预算转移支付，故此表无数据。</t>
    <phoneticPr fontId="37" type="noConversion"/>
  </si>
  <si>
    <t>2020年商河县对下国有资本经营预算转移支付分项目分地区决算表</t>
    <phoneticPr fontId="37" type="noConversion"/>
  </si>
  <si>
    <t>2020年商河县本级社会保险基金预算收入决算表</t>
    <phoneticPr fontId="36" type="noConversion"/>
  </si>
  <si>
    <t>2020年商河县本级社会保险基金预算支出决算表</t>
    <phoneticPr fontId="36" type="noConversion"/>
  </si>
  <si>
    <r>
      <t>表2</t>
    </r>
    <r>
      <rPr>
        <sz val="11"/>
        <rFont val="宋体"/>
        <family val="3"/>
        <charset val="134"/>
      </rPr>
      <t>6</t>
    </r>
    <r>
      <rPr>
        <sz val="11"/>
        <rFont val="宋体"/>
        <family val="3"/>
        <charset val="134"/>
      </rPr>
      <t>：</t>
    </r>
  </si>
  <si>
    <t>2020年商河县地方政府债务限额余额表</t>
  </si>
  <si>
    <t>单位：亿元</t>
  </si>
  <si>
    <t>2019年政府债务
余   额</t>
  </si>
  <si>
    <t>2020年新增债务
限   额</t>
  </si>
  <si>
    <t>2020年政府债务
限   额</t>
  </si>
  <si>
    <t>2020年政府债务
余   额</t>
  </si>
  <si>
    <r>
      <t>表2</t>
    </r>
    <r>
      <rPr>
        <sz val="11"/>
        <rFont val="宋体"/>
        <family val="3"/>
        <charset val="134"/>
      </rPr>
      <t>7</t>
    </r>
    <r>
      <rPr>
        <sz val="11"/>
        <rFont val="宋体"/>
        <family val="3"/>
        <charset val="134"/>
      </rPr>
      <t>:</t>
    </r>
  </si>
  <si>
    <t>2020年商河县地方政府一般债务限额余额表</t>
  </si>
  <si>
    <t>2019年政府一般
债务余额</t>
  </si>
  <si>
    <t>2020年新增一般
债务限额</t>
  </si>
  <si>
    <t>2020年政府一般
债务限额</t>
  </si>
  <si>
    <t>2020年政府一般
债务余额</t>
  </si>
  <si>
    <r>
      <t>表2</t>
    </r>
    <r>
      <rPr>
        <sz val="11"/>
        <rFont val="宋体"/>
        <family val="3"/>
        <charset val="134"/>
      </rPr>
      <t>8</t>
    </r>
    <r>
      <rPr>
        <sz val="11"/>
        <rFont val="宋体"/>
        <family val="3"/>
        <charset val="134"/>
      </rPr>
      <t>:</t>
    </r>
  </si>
  <si>
    <t>2020年商河县地方政府专项债务限额余额表</t>
  </si>
  <si>
    <t>2019年政府专项
债务余额</t>
  </si>
  <si>
    <t>2020年新增专项
债务限额</t>
  </si>
  <si>
    <t>2020年政府专项
债务限额</t>
  </si>
  <si>
    <t>2020年政府专项
债务余额</t>
  </si>
  <si>
    <r>
      <t>表2</t>
    </r>
    <r>
      <rPr>
        <sz val="11"/>
        <rFont val="宋体"/>
        <family val="3"/>
        <charset val="134"/>
      </rPr>
      <t>9</t>
    </r>
    <r>
      <rPr>
        <sz val="11"/>
        <rFont val="宋体"/>
        <family val="3"/>
        <charset val="134"/>
      </rPr>
      <t>:</t>
    </r>
  </si>
  <si>
    <t>2020年商河县地方政府债券发行表</t>
  </si>
  <si>
    <t>合计</t>
  </si>
  <si>
    <t>一般债券额度</t>
  </si>
  <si>
    <t>专项债券额度</t>
  </si>
  <si>
    <t>小计</t>
  </si>
  <si>
    <t>新增债券</t>
  </si>
  <si>
    <t>置换债券（含再融资债券）</t>
  </si>
  <si>
    <r>
      <t>表3</t>
    </r>
    <r>
      <rPr>
        <sz val="11"/>
        <rFont val="宋体"/>
        <family val="3"/>
        <charset val="134"/>
      </rPr>
      <t>0</t>
    </r>
    <r>
      <rPr>
        <sz val="11"/>
        <rFont val="宋体"/>
        <family val="3"/>
        <charset val="134"/>
      </rPr>
      <t>:</t>
    </r>
  </si>
  <si>
    <t>2020年商河县地方政府债券还本付息表</t>
  </si>
  <si>
    <t>政府债券还本付息</t>
  </si>
  <si>
    <t>债券还本</t>
  </si>
  <si>
    <t>债券付息</t>
  </si>
  <si>
    <r>
      <t>表3</t>
    </r>
    <r>
      <rPr>
        <sz val="11"/>
        <rFont val="宋体"/>
        <family val="3"/>
        <charset val="134"/>
      </rPr>
      <t>1</t>
    </r>
    <r>
      <rPr>
        <sz val="11"/>
        <rFont val="宋体"/>
        <family val="3"/>
        <charset val="134"/>
      </rPr>
      <t>：</t>
    </r>
  </si>
  <si>
    <t>2020年商河县地方政府专项债券分用途表</t>
  </si>
  <si>
    <t>交通</t>
  </si>
  <si>
    <t>农林水利建设</t>
  </si>
  <si>
    <t>保障性住房</t>
  </si>
  <si>
    <t>土地储备</t>
  </si>
  <si>
    <t>环境保护</t>
  </si>
  <si>
    <t>教科文卫</t>
  </si>
  <si>
    <t>其他</t>
  </si>
  <si>
    <r>
      <t>表3</t>
    </r>
    <r>
      <rPr>
        <sz val="11"/>
        <rFont val="宋体"/>
        <family val="3"/>
        <charset val="134"/>
      </rPr>
      <t>2</t>
    </r>
    <r>
      <rPr>
        <sz val="11"/>
        <rFont val="宋体"/>
        <family val="3"/>
        <charset val="134"/>
      </rPr>
      <t>:</t>
    </r>
  </si>
  <si>
    <t>2020年商河县地方政府债务收支决算表</t>
  </si>
  <si>
    <t>项    目</t>
  </si>
  <si>
    <t>商河</t>
  </si>
  <si>
    <t>一、2019年末地方政府债务余额</t>
  </si>
  <si>
    <t xml:space="preserve">     其中：一般债务</t>
  </si>
  <si>
    <t xml:space="preserve">          专项债务</t>
  </si>
  <si>
    <t>二、2019年地方政府债务限额</t>
  </si>
  <si>
    <t>三、2020年地方政府债券发行决算数</t>
  </si>
  <si>
    <t xml:space="preserve">     新增一般债券发行额</t>
  </si>
  <si>
    <t xml:space="preserve">     置换一般债券发行额</t>
  </si>
  <si>
    <t xml:space="preserve">      其中： 偿还存量债务一般债券发行额</t>
  </si>
  <si>
    <t xml:space="preserve">             再融资一般债券发行额</t>
  </si>
  <si>
    <t xml:space="preserve">     新增专项债券发行额</t>
  </si>
  <si>
    <t xml:space="preserve">     置换专项债券发行额</t>
  </si>
  <si>
    <t xml:space="preserve">       其中：偿还存量债务专项债券发行额</t>
  </si>
  <si>
    <t xml:space="preserve">             再融资专项债券发行额</t>
  </si>
  <si>
    <t>四、2020年外债举借额</t>
  </si>
  <si>
    <t>五、2020年地方政府债务还本支出决算数</t>
  </si>
  <si>
    <t xml:space="preserve">     一般债务还本支出</t>
  </si>
  <si>
    <t xml:space="preserve">       其中：向外国政府及国际组织借款还本支出</t>
  </si>
  <si>
    <t xml:space="preserve">     专项债务还本支出</t>
  </si>
  <si>
    <t>六、2020年地方政府债务付息支出决算数</t>
  </si>
  <si>
    <t xml:space="preserve">     一般债务付息支出</t>
  </si>
  <si>
    <t xml:space="preserve">       其中：向外国政府及国际组织借款付息支出</t>
  </si>
  <si>
    <t xml:space="preserve">     专项债务付息支出</t>
  </si>
  <si>
    <t>七、2020年末地方政府债务余额决算数</t>
  </si>
  <si>
    <t>八、2020年地方政府债务限额</t>
  </si>
  <si>
    <t>表3：</t>
    <phoneticPr fontId="36" type="noConversion"/>
  </si>
  <si>
    <t>表4：</t>
    <phoneticPr fontId="36" type="noConversion"/>
  </si>
  <si>
    <t>表5：</t>
    <phoneticPr fontId="36" type="noConversion"/>
  </si>
  <si>
    <t>表6：</t>
    <phoneticPr fontId="36" type="noConversion"/>
  </si>
  <si>
    <t>2020年商河县本级一般公共预算基本支出决算经济分类明细表</t>
    <phoneticPr fontId="36" type="noConversion"/>
  </si>
  <si>
    <t>表7：</t>
    <phoneticPr fontId="36" type="noConversion"/>
  </si>
  <si>
    <t>表8：</t>
    <phoneticPr fontId="36" type="noConversion"/>
  </si>
  <si>
    <r>
      <t>表1</t>
    </r>
    <r>
      <rPr>
        <sz val="12"/>
        <rFont val="宋体"/>
        <family val="3"/>
        <charset val="134"/>
      </rPr>
      <t>0</t>
    </r>
    <r>
      <rPr>
        <sz val="12"/>
        <rFont val="宋体"/>
        <family val="3"/>
        <charset val="134"/>
      </rPr>
      <t>：</t>
    </r>
    <phoneticPr fontId="36" type="noConversion"/>
  </si>
  <si>
    <r>
      <t>表1</t>
    </r>
    <r>
      <rPr>
        <sz val="12"/>
        <rFont val="宋体"/>
        <family val="3"/>
        <charset val="134"/>
      </rPr>
      <t>1</t>
    </r>
    <r>
      <rPr>
        <sz val="12"/>
        <rFont val="宋体"/>
        <family val="3"/>
        <charset val="134"/>
      </rPr>
      <t>：</t>
    </r>
    <phoneticPr fontId="36" type="noConversion"/>
  </si>
  <si>
    <r>
      <t>表1</t>
    </r>
    <r>
      <rPr>
        <sz val="12"/>
        <rFont val="宋体"/>
        <family val="3"/>
        <charset val="134"/>
      </rPr>
      <t>2</t>
    </r>
    <r>
      <rPr>
        <sz val="12"/>
        <rFont val="宋体"/>
        <family val="3"/>
        <charset val="134"/>
      </rPr>
      <t>：</t>
    </r>
    <phoneticPr fontId="36" type="noConversion"/>
  </si>
  <si>
    <r>
      <t>表1</t>
    </r>
    <r>
      <rPr>
        <sz val="12"/>
        <rFont val="宋体"/>
        <family val="3"/>
        <charset val="134"/>
      </rPr>
      <t>3</t>
    </r>
    <r>
      <rPr>
        <sz val="12"/>
        <rFont val="宋体"/>
        <family val="3"/>
        <charset val="134"/>
      </rPr>
      <t>：</t>
    </r>
    <phoneticPr fontId="36" type="noConversion"/>
  </si>
  <si>
    <t>表16：</t>
    <phoneticPr fontId="36" type="noConversion"/>
  </si>
  <si>
    <t>表17：</t>
    <phoneticPr fontId="36" type="noConversion"/>
  </si>
  <si>
    <r>
      <t>表1</t>
    </r>
    <r>
      <rPr>
        <sz val="12"/>
        <rFont val="宋体"/>
        <family val="3"/>
        <charset val="134"/>
      </rPr>
      <t>8</t>
    </r>
    <r>
      <rPr>
        <sz val="12"/>
        <rFont val="宋体"/>
        <family val="3"/>
        <charset val="134"/>
      </rPr>
      <t>：</t>
    </r>
    <phoneticPr fontId="36" type="noConversion"/>
  </si>
  <si>
    <r>
      <t>表1</t>
    </r>
    <r>
      <rPr>
        <sz val="12"/>
        <rFont val="宋体"/>
        <family val="3"/>
        <charset val="134"/>
      </rPr>
      <t>9</t>
    </r>
    <r>
      <rPr>
        <sz val="12"/>
        <rFont val="宋体"/>
        <family val="3"/>
        <charset val="134"/>
      </rPr>
      <t>：</t>
    </r>
    <phoneticPr fontId="36" type="noConversion"/>
  </si>
  <si>
    <r>
      <t>表2</t>
    </r>
    <r>
      <rPr>
        <sz val="12"/>
        <rFont val="宋体"/>
        <family val="3"/>
        <charset val="134"/>
      </rPr>
      <t>1</t>
    </r>
    <r>
      <rPr>
        <sz val="12"/>
        <rFont val="宋体"/>
        <family val="3"/>
        <charset val="134"/>
      </rPr>
      <t>：</t>
    </r>
    <phoneticPr fontId="36" type="noConversion"/>
  </si>
  <si>
    <r>
      <t>表2</t>
    </r>
    <r>
      <rPr>
        <sz val="12"/>
        <rFont val="宋体"/>
        <family val="3"/>
        <charset val="134"/>
      </rPr>
      <t>2</t>
    </r>
    <r>
      <rPr>
        <sz val="12"/>
        <rFont val="宋体"/>
        <family val="3"/>
        <charset val="134"/>
      </rPr>
      <t>：</t>
    </r>
    <phoneticPr fontId="36" type="noConversion"/>
  </si>
  <si>
    <r>
      <t>表2</t>
    </r>
    <r>
      <rPr>
        <sz val="12"/>
        <rFont val="宋体"/>
        <family val="3"/>
        <charset val="134"/>
      </rPr>
      <t>3</t>
    </r>
    <r>
      <rPr>
        <sz val="12"/>
        <rFont val="宋体"/>
        <family val="3"/>
        <charset val="134"/>
      </rPr>
      <t>：</t>
    </r>
    <phoneticPr fontId="36" type="noConversion"/>
  </si>
  <si>
    <r>
      <t>表2</t>
    </r>
    <r>
      <rPr>
        <sz val="12"/>
        <rFont val="宋体"/>
        <family val="3"/>
        <charset val="134"/>
      </rPr>
      <t>4</t>
    </r>
    <r>
      <rPr>
        <sz val="12"/>
        <rFont val="宋体"/>
        <family val="3"/>
        <charset val="134"/>
      </rPr>
      <t>：</t>
    </r>
    <phoneticPr fontId="36" type="noConversion"/>
  </si>
  <si>
    <r>
      <t>表2</t>
    </r>
    <r>
      <rPr>
        <sz val="12"/>
        <rFont val="宋体"/>
        <family val="3"/>
        <charset val="134"/>
      </rPr>
      <t>5</t>
    </r>
    <r>
      <rPr>
        <sz val="12"/>
        <rFont val="宋体"/>
        <family val="3"/>
        <charset val="134"/>
      </rPr>
      <t>：</t>
    </r>
    <phoneticPr fontId="36" type="noConversion"/>
  </si>
  <si>
    <t>2020年县对乡镇级转移支付及税收返还执行情况表</t>
    <phoneticPr fontId="37" type="noConversion"/>
  </si>
  <si>
    <t>2020年商河县政府性基金转移支付分项目、分地区决算表</t>
    <phoneticPr fontId="36" type="noConversion"/>
  </si>
  <si>
    <r>
      <t>2020</t>
    </r>
    <r>
      <rPr>
        <sz val="12"/>
        <rFont val="宋体"/>
        <family val="3"/>
        <charset val="134"/>
      </rPr>
      <t>年商河县政府性基金转移支付分项目、分地区决算表</t>
    </r>
    <phoneticPr fontId="37" type="noConversion"/>
  </si>
  <si>
    <t>抗疫特别国债支出</t>
    <phoneticPr fontId="36" type="noConversion"/>
  </si>
  <si>
    <t>2020年商河县对乡镇级转移支付政府性基金执行情况表</t>
    <phoneticPr fontId="37" type="noConversion"/>
  </si>
  <si>
    <r>
      <t>2020</t>
    </r>
    <r>
      <rPr>
        <sz val="12"/>
        <rFont val="宋体"/>
        <family val="3"/>
        <charset val="134"/>
      </rPr>
      <t>年商河县对乡镇级转移支付及税收返还执行情况表</t>
    </r>
    <phoneticPr fontId="37" type="noConversion"/>
  </si>
  <si>
    <r>
      <t>2020</t>
    </r>
    <r>
      <rPr>
        <sz val="12"/>
        <rFont val="宋体"/>
        <family val="3"/>
        <charset val="134"/>
      </rPr>
      <t>年商河县对乡镇级转移支付政府性基金执行情况表</t>
    </r>
    <phoneticPr fontId="37" type="noConversion"/>
  </si>
  <si>
    <r>
      <t>2020</t>
    </r>
    <r>
      <rPr>
        <sz val="12"/>
        <rFont val="宋体"/>
        <family val="3"/>
        <charset val="134"/>
      </rPr>
      <t>年商河县国有资本经营预算收入决算表</t>
    </r>
    <phoneticPr fontId="37" type="noConversion"/>
  </si>
  <si>
    <r>
      <t>2020</t>
    </r>
    <r>
      <rPr>
        <sz val="12"/>
        <rFont val="宋体"/>
        <family val="3"/>
        <charset val="134"/>
      </rPr>
      <t>年商河县国有资本经营预算支出决算表</t>
    </r>
    <phoneticPr fontId="37" type="noConversion"/>
  </si>
  <si>
    <r>
      <t>2020</t>
    </r>
    <r>
      <rPr>
        <sz val="12"/>
        <rFont val="宋体"/>
        <family val="3"/>
        <charset val="134"/>
      </rPr>
      <t>年商河县本级国有资本经营预算收入决算表</t>
    </r>
    <phoneticPr fontId="37" type="noConversion"/>
  </si>
  <si>
    <r>
      <t>2020</t>
    </r>
    <r>
      <rPr>
        <sz val="12"/>
        <rFont val="宋体"/>
        <family val="3"/>
        <charset val="134"/>
      </rPr>
      <t>年商河县本级国有资本经营预算支出决算表</t>
    </r>
    <phoneticPr fontId="37" type="noConversion"/>
  </si>
  <si>
    <r>
      <t>2020</t>
    </r>
    <r>
      <rPr>
        <sz val="12"/>
        <rFont val="宋体"/>
        <family val="3"/>
        <charset val="134"/>
      </rPr>
      <t>年商河县对下国有资本经营预算转移支付分项目分地区决算表</t>
    </r>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</si>
</sst>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_ * #,##0_ ;_ * \-#,##0_ ;_ * &quot;-&quot;_ ;_ @_ "/>
    <numFmt numFmtId="177" formatCode="0.0_ "/>
    <numFmt numFmtId="178" formatCode="0_ "/>
    <numFmt numFmtId="179" formatCode="0.00_ "/>
    <numFmt numFmtId="180" formatCode="#,##0_ "/>
    <numFmt numFmtId="181" formatCode="#,##0_);[Red]\(#,##0\)"/>
    <numFmt numFmtId="182" formatCode="0.00_);[Red]\(0.00\)"/>
    <numFmt numFmtId="183" formatCode="#,##0.00_ "/>
    <numFmt numFmtId="184" formatCode="0.0_);[Red]\(0.0\)"/>
    <numFmt numFmtId="185" formatCode="0_);[Red]\(0\)"/>
  </numFmts>
  <fonts count="69">
    <font>
      <sz val="11"/>
      <color theme="1"/>
      <name val="宋体"/>
      <charset val="134"/>
      <scheme val="minor"/>
    </font>
    <font>
      <sz val="12"/>
      <name val="黑体"/>
      <charset val="134"/>
    </font>
    <font>
      <sz val="12"/>
      <name val="宋体"/>
      <charset val="134"/>
    </font>
    <font>
      <b/>
      <sz val="18"/>
      <name val="宋体"/>
      <charset val="134"/>
    </font>
    <font>
      <b/>
      <sz val="20"/>
      <name val="宋体"/>
      <charset val="134"/>
    </font>
    <font>
      <sz val="11"/>
      <name val="宋体"/>
      <charset val="134"/>
    </font>
    <font>
      <sz val="12"/>
      <name val="仿宋_GB2312"/>
      <family val="3"/>
      <charset val="134"/>
    </font>
    <font>
      <b/>
      <sz val="12"/>
      <name val="仿宋_GB2312"/>
      <family val="3"/>
      <charset val="134"/>
    </font>
    <font>
      <sz val="14"/>
      <name val="黑体"/>
      <charset val="134"/>
    </font>
    <font>
      <sz val="11"/>
      <name val="仿宋_GB2312"/>
      <family val="3"/>
      <charset val="134"/>
    </font>
    <font>
      <sz val="14"/>
      <name val="仿宋_GB2312"/>
      <family val="3"/>
      <charset val="134"/>
    </font>
    <font>
      <b/>
      <sz val="14"/>
      <name val="仿宋_GB2312"/>
      <family val="3"/>
      <charset val="134"/>
    </font>
    <font>
      <sz val="12"/>
      <name val="仿宋"/>
      <family val="3"/>
      <charset val="134"/>
    </font>
    <font>
      <sz val="12"/>
      <color indexed="10"/>
      <name val="宋体"/>
      <family val="3"/>
      <charset val="134"/>
    </font>
    <font>
      <b/>
      <sz val="12"/>
      <name val="宋体"/>
      <family val="3"/>
      <charset val="134"/>
    </font>
    <font>
      <b/>
      <sz val="14"/>
      <name val="仿宋"/>
      <family val="3"/>
      <charset val="134"/>
    </font>
    <font>
      <sz val="14"/>
      <name val="宋体"/>
      <family val="3"/>
      <charset val="134"/>
    </font>
    <font>
      <sz val="14"/>
      <name val="仿宋"/>
      <family val="3"/>
      <charset val="134"/>
    </font>
    <font>
      <b/>
      <sz val="11"/>
      <name val="仿宋_GB2312"/>
      <family val="3"/>
      <charset val="134"/>
    </font>
    <font>
      <sz val="10"/>
      <name val="楷体_GB2312"/>
      <family val="3"/>
      <charset val="134"/>
    </font>
    <font>
      <b/>
      <sz val="14"/>
      <name val="宋体"/>
      <family val="3"/>
      <charset val="134"/>
    </font>
    <font>
      <sz val="12"/>
      <name val="楷体_GB2312"/>
      <family val="3"/>
      <charset val="134"/>
    </font>
    <font>
      <sz val="6"/>
      <name val="楷体_GB2312"/>
      <family val="3"/>
      <charset val="134"/>
    </font>
    <font>
      <sz val="14"/>
      <color indexed="10"/>
      <name val="宋体"/>
      <family val="3"/>
      <charset val="134"/>
    </font>
    <font>
      <b/>
      <sz val="11"/>
      <color indexed="8"/>
      <name val="宋体"/>
      <family val="3"/>
      <charset val="134"/>
    </font>
    <font>
      <sz val="11"/>
      <name val="黑体"/>
      <family val="3"/>
      <charset val="134"/>
    </font>
    <font>
      <sz val="11"/>
      <name val="宋体"/>
      <family val="3"/>
      <charset val="134"/>
    </font>
    <font>
      <b/>
      <sz val="11"/>
      <name val="宋体"/>
      <family val="3"/>
      <charset val="134"/>
    </font>
    <font>
      <sz val="12"/>
      <name val="宋体"/>
      <family val="3"/>
      <charset val="134"/>
    </font>
    <font>
      <sz val="12"/>
      <name val="Times"/>
      <family val="1"/>
    </font>
    <font>
      <sz val="11"/>
      <name val="Times"/>
      <family val="1"/>
    </font>
    <font>
      <sz val="10"/>
      <name val="Times New Roman"/>
      <family val="1"/>
    </font>
    <font>
      <sz val="10"/>
      <name val="仿宋_GB2312"/>
      <family val="3"/>
      <charset val="134"/>
    </font>
    <font>
      <b/>
      <sz val="12"/>
      <name val="仿宋"/>
      <family val="3"/>
      <charset val="134"/>
    </font>
    <font>
      <sz val="10"/>
      <name val="宋体"/>
      <family val="3"/>
      <charset val="134"/>
    </font>
    <font>
      <sz val="36"/>
      <name val="方正小标宋简体"/>
      <charset val="134"/>
    </font>
    <font>
      <sz val="9"/>
      <name val="宋体"/>
      <family val="3"/>
      <charset val="134"/>
    </font>
    <font>
      <sz val="9"/>
      <name val="宋体"/>
      <family val="3"/>
      <charset val="134"/>
    </font>
    <font>
      <b/>
      <sz val="24"/>
      <name val="楷体_GB2312"/>
      <family val="3"/>
      <charset val="134"/>
    </font>
    <font>
      <b/>
      <sz val="22"/>
      <name val="楷体_GB2312"/>
      <family val="3"/>
      <charset val="134"/>
    </font>
    <font>
      <sz val="24"/>
      <name val="方正小标宋简体"/>
      <charset val="134"/>
    </font>
    <font>
      <sz val="12"/>
      <name val="宋体"/>
      <family val="3"/>
      <charset val="134"/>
    </font>
    <font>
      <sz val="12"/>
      <name val="Helv"/>
      <family val="2"/>
    </font>
    <font>
      <sz val="11"/>
      <color indexed="8"/>
      <name val="宋体"/>
      <family val="3"/>
      <charset val="134"/>
    </font>
    <font>
      <b/>
      <sz val="20"/>
      <name val="宋体"/>
      <family val="3"/>
      <charset val="134"/>
    </font>
    <font>
      <b/>
      <sz val="18"/>
      <name val="宋体"/>
      <family val="3"/>
      <charset val="134"/>
    </font>
    <font>
      <b/>
      <sz val="20"/>
      <name val="宋体"/>
      <family val="3"/>
      <charset val="134"/>
    </font>
    <font>
      <sz val="18"/>
      <name val="黑体"/>
      <family val="3"/>
      <charset val="134"/>
    </font>
    <font>
      <sz val="10"/>
      <name val="黑体"/>
      <family val="3"/>
      <charset val="134"/>
    </font>
    <font>
      <sz val="12"/>
      <name val="仿宋_GB2312"/>
      <family val="3"/>
      <charset val="134"/>
    </font>
    <font>
      <sz val="11"/>
      <name val="宋体"/>
      <family val="3"/>
      <charset val="134"/>
    </font>
    <font>
      <sz val="18"/>
      <name val="宋体"/>
      <family val="3"/>
      <charset val="134"/>
    </font>
    <font>
      <sz val="12"/>
      <name val="黑体"/>
      <family val="3"/>
      <charset val="134"/>
    </font>
    <font>
      <sz val="11"/>
      <name val="仿宋_GB2312"/>
      <family val="3"/>
      <charset val="134"/>
    </font>
    <font>
      <sz val="20"/>
      <name val="黑体"/>
      <family val="3"/>
      <charset val="134"/>
    </font>
    <font>
      <sz val="9"/>
      <name val="黑体"/>
      <family val="3"/>
      <charset val="134"/>
    </font>
    <font>
      <sz val="16"/>
      <name val="方正小标宋简体"/>
      <charset val="134"/>
    </font>
    <font>
      <sz val="20"/>
      <name val="方正小标宋简体"/>
      <charset val="134"/>
    </font>
    <font>
      <sz val="11"/>
      <color indexed="8"/>
      <name val="黑体"/>
      <family val="3"/>
      <charset val="134"/>
    </font>
    <font>
      <sz val="12"/>
      <name val="Times New Roman"/>
      <family val="1"/>
    </font>
    <font>
      <sz val="11"/>
      <color indexed="0"/>
      <name val="宋体"/>
      <family val="3"/>
      <charset val="134"/>
    </font>
    <font>
      <sz val="11"/>
      <color indexed="8"/>
      <name val="宋体"/>
      <family val="3"/>
      <charset val="134"/>
    </font>
    <font>
      <b/>
      <sz val="11"/>
      <name val="宋体"/>
      <family val="3"/>
      <charset val="134"/>
    </font>
    <font>
      <b/>
      <sz val="11"/>
      <color indexed="0"/>
      <name val="宋体"/>
      <family val="3"/>
      <charset val="134"/>
    </font>
    <font>
      <b/>
      <sz val="11"/>
      <color indexed="8"/>
      <name val="宋体"/>
      <family val="3"/>
      <charset val="134"/>
    </font>
    <font>
      <sz val="11"/>
      <color indexed="8"/>
      <name val="宋体"/>
      <family val="3"/>
      <charset val="134"/>
    </font>
    <font>
      <sz val="11"/>
      <color indexed="10"/>
      <name val="宋体"/>
      <family val="3"/>
      <charset val="134"/>
    </font>
    <font>
      <sz val="10"/>
      <name val="宋体"/>
      <family val="3"/>
      <charset val="134"/>
    </font>
    <font>
      <sz val="11"/>
      <color theme="1"/>
      <name val="宋体"/>
      <family val="3"/>
      <charset val="134"/>
      <scheme val="minor"/>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7">
    <xf numFmtId="0" fontId="0"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41" fillId="0" borderId="0">
      <alignment vertical="center"/>
    </xf>
    <xf numFmtId="0" fontId="2" fillId="0" borderId="0"/>
    <xf numFmtId="0" fontId="2" fillId="0" borderId="0"/>
    <xf numFmtId="0" fontId="41" fillId="0" borderId="0">
      <alignment vertical="center"/>
    </xf>
    <xf numFmtId="0" fontId="41" fillId="0" borderId="0"/>
    <xf numFmtId="0" fontId="59"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34" fillId="0" borderId="0"/>
    <xf numFmtId="0" fontId="68" fillId="0" borderId="0">
      <alignment vertical="center"/>
    </xf>
    <xf numFmtId="0" fontId="6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8" fillId="0" borderId="0">
      <alignment vertical="center"/>
    </xf>
    <xf numFmtId="0" fontId="41" fillId="0" borderId="0">
      <alignment vertical="center"/>
    </xf>
    <xf numFmtId="0" fontId="41" fillId="0" borderId="0">
      <alignment vertical="center"/>
    </xf>
    <xf numFmtId="0" fontId="2" fillId="0" borderId="0"/>
    <xf numFmtId="0" fontId="41" fillId="0" borderId="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cellStyleXfs>
  <cellXfs count="419">
    <xf numFmtId="0" fontId="0" fillId="0" borderId="0" xfId="0">
      <alignment vertical="center"/>
    </xf>
    <xf numFmtId="0" fontId="1" fillId="0" borderId="0" xfId="12" applyFont="1" applyFill="1" applyAlignment="1">
      <alignment vertical="center"/>
    </xf>
    <xf numFmtId="0" fontId="2" fillId="0" borderId="0" xfId="12" applyFont="1" applyFill="1" applyAlignment="1">
      <alignment vertical="center"/>
    </xf>
    <xf numFmtId="0" fontId="2" fillId="0" borderId="0" xfId="12" applyFont="1" applyFill="1" applyAlignment="1">
      <alignment horizontal="center" vertical="center"/>
    </xf>
    <xf numFmtId="0" fontId="4" fillId="0" borderId="0" xfId="12" applyFont="1" applyFill="1" applyAlignment="1">
      <alignment vertical="center"/>
    </xf>
    <xf numFmtId="0" fontId="1" fillId="0" borderId="1" xfId="12" applyFont="1" applyFill="1" applyBorder="1" applyAlignment="1">
      <alignment horizontal="center" vertical="center" wrapText="1"/>
    </xf>
    <xf numFmtId="0" fontId="6" fillId="2" borderId="1" xfId="33" applyFont="1" applyFill="1" applyBorder="1" applyAlignment="1">
      <alignment vertical="center"/>
    </xf>
    <xf numFmtId="178" fontId="6" fillId="2" borderId="2" xfId="33" applyNumberFormat="1" applyFont="1" applyFill="1" applyBorder="1" applyAlignment="1" applyProtection="1">
      <alignment horizontal="left" vertical="center"/>
      <protection locked="0"/>
    </xf>
    <xf numFmtId="0" fontId="6" fillId="2" borderId="2" xfId="33" applyFont="1" applyFill="1" applyBorder="1" applyAlignment="1">
      <alignment vertical="center"/>
    </xf>
    <xf numFmtId="177" fontId="6" fillId="2" borderId="2" xfId="33" applyNumberFormat="1" applyFont="1" applyFill="1" applyBorder="1" applyAlignment="1" applyProtection="1">
      <alignment horizontal="left" vertical="center"/>
      <protection locked="0"/>
    </xf>
    <xf numFmtId="178" fontId="6" fillId="2" borderId="3" xfId="33" applyNumberFormat="1" applyFont="1" applyFill="1" applyBorder="1" applyAlignment="1" applyProtection="1">
      <alignment horizontal="left" vertical="center"/>
      <protection locked="0"/>
    </xf>
    <xf numFmtId="178" fontId="6" fillId="2" borderId="1" xfId="33" applyNumberFormat="1" applyFont="1" applyFill="1" applyBorder="1" applyAlignment="1" applyProtection="1">
      <alignment horizontal="left" vertical="center"/>
      <protection locked="0"/>
    </xf>
    <xf numFmtId="0" fontId="6" fillId="2" borderId="3" xfId="33" applyFont="1" applyFill="1" applyBorder="1" applyAlignment="1">
      <alignment vertical="center"/>
    </xf>
    <xf numFmtId="0" fontId="7" fillId="2" borderId="3" xfId="33" applyFont="1" applyFill="1" applyBorder="1" applyAlignment="1">
      <alignment horizontal="center" vertical="center"/>
    </xf>
    <xf numFmtId="0" fontId="12" fillId="0" borderId="0" xfId="12" applyFont="1" applyFill="1" applyAlignment="1">
      <alignment vertical="center"/>
    </xf>
    <xf numFmtId="0" fontId="7" fillId="0" borderId="1" xfId="12" applyFont="1" applyFill="1" applyBorder="1" applyAlignment="1">
      <alignment horizontal="center" vertical="center" shrinkToFit="1"/>
    </xf>
    <xf numFmtId="3" fontId="7" fillId="0" borderId="1" xfId="12" applyNumberFormat="1" applyFont="1" applyFill="1" applyBorder="1" applyAlignment="1">
      <alignment horizontal="center" vertical="center"/>
    </xf>
    <xf numFmtId="0" fontId="6" fillId="0" borderId="2" xfId="12" applyFont="1" applyFill="1" applyBorder="1" applyAlignment="1">
      <alignment horizontal="left" vertical="center" shrinkToFit="1"/>
    </xf>
    <xf numFmtId="3" fontId="6" fillId="0" borderId="4" xfId="12" applyNumberFormat="1" applyFont="1" applyFill="1" applyBorder="1" applyAlignment="1">
      <alignment horizontal="center" vertical="center"/>
    </xf>
    <xf numFmtId="3" fontId="6" fillId="0" borderId="2" xfId="12" applyNumberFormat="1" applyFont="1" applyFill="1" applyBorder="1" applyAlignment="1">
      <alignment horizontal="center" vertical="center"/>
    </xf>
    <xf numFmtId="0" fontId="6" fillId="0" borderId="3" xfId="12" applyFont="1" applyFill="1" applyBorder="1" applyAlignment="1">
      <alignment horizontal="left" vertical="center" shrinkToFit="1"/>
    </xf>
    <xf numFmtId="0" fontId="10" fillId="0" borderId="3" xfId="12" applyFont="1" applyFill="1" applyBorder="1" applyAlignment="1">
      <alignment horizontal="center" vertical="center"/>
    </xf>
    <xf numFmtId="0" fontId="13" fillId="0" borderId="0" xfId="12" applyFont="1" applyFill="1" applyAlignment="1">
      <alignment vertical="center"/>
    </xf>
    <xf numFmtId="0" fontId="14" fillId="0" borderId="0" xfId="12" applyFont="1" applyFill="1" applyAlignment="1">
      <alignment vertical="center"/>
    </xf>
    <xf numFmtId="0" fontId="5" fillId="0" borderId="5" xfId="12" applyFont="1" applyFill="1" applyBorder="1" applyAlignment="1">
      <alignment horizontal="right" vertical="center"/>
    </xf>
    <xf numFmtId="0" fontId="7" fillId="0" borderId="2" xfId="12" applyFont="1" applyFill="1" applyBorder="1" applyAlignment="1">
      <alignment horizontal="left" vertical="center" shrinkToFit="1"/>
    </xf>
    <xf numFmtId="3" fontId="7" fillId="0" borderId="4" xfId="12" applyNumberFormat="1" applyFont="1" applyFill="1" applyBorder="1" applyAlignment="1">
      <alignment horizontal="center" vertical="center"/>
    </xf>
    <xf numFmtId="0" fontId="6" fillId="0" borderId="2" xfId="12" applyFont="1" applyFill="1" applyBorder="1" applyAlignment="1">
      <alignment vertical="center" wrapText="1"/>
    </xf>
    <xf numFmtId="3" fontId="7" fillId="0" borderId="2" xfId="12" applyNumberFormat="1" applyFont="1" applyFill="1" applyBorder="1" applyAlignment="1">
      <alignment horizontal="center" vertical="center"/>
    </xf>
    <xf numFmtId="0" fontId="6" fillId="0" borderId="3" xfId="12" applyFont="1" applyFill="1" applyBorder="1" applyAlignment="1">
      <alignment vertical="center" wrapText="1"/>
    </xf>
    <xf numFmtId="3" fontId="6" fillId="0" borderId="3" xfId="12" applyNumberFormat="1" applyFont="1" applyFill="1" applyBorder="1" applyAlignment="1">
      <alignment horizontal="center" vertical="center"/>
    </xf>
    <xf numFmtId="0" fontId="15" fillId="0" borderId="0" xfId="12" applyFont="1" applyFill="1" applyAlignment="1">
      <alignment vertical="center"/>
    </xf>
    <xf numFmtId="0" fontId="16" fillId="0" borderId="0" xfId="12" applyFont="1" applyFill="1" applyAlignment="1">
      <alignment vertical="center"/>
    </xf>
    <xf numFmtId="0" fontId="17" fillId="0" borderId="0" xfId="12" applyFont="1" applyFill="1" applyAlignment="1">
      <alignment vertical="center"/>
    </xf>
    <xf numFmtId="0" fontId="5" fillId="0" borderId="5" xfId="12" applyFont="1" applyFill="1" applyBorder="1" applyAlignment="1">
      <alignment vertical="center"/>
    </xf>
    <xf numFmtId="0" fontId="1" fillId="0" borderId="1" xfId="12" applyFont="1" applyFill="1" applyBorder="1" applyAlignment="1">
      <alignment horizontal="center" vertical="center"/>
    </xf>
    <xf numFmtId="0" fontId="11" fillId="0" borderId="1" xfId="12" applyFont="1" applyFill="1" applyBorder="1" applyAlignment="1">
      <alignment horizontal="left" vertical="center" shrinkToFit="1"/>
    </xf>
    <xf numFmtId="3" fontId="11" fillId="0" borderId="0" xfId="12" applyNumberFormat="1" applyFont="1" applyFill="1" applyBorder="1" applyAlignment="1">
      <alignment horizontal="center" vertical="center"/>
    </xf>
    <xf numFmtId="10" fontId="11" fillId="0" borderId="2" xfId="12" applyNumberFormat="1" applyFont="1" applyFill="1" applyBorder="1" applyAlignment="1">
      <alignment horizontal="center" vertical="center"/>
    </xf>
    <xf numFmtId="0" fontId="10" fillId="0" borderId="2" xfId="12" applyFont="1" applyFill="1" applyBorder="1" applyAlignment="1">
      <alignment vertical="center" wrapText="1"/>
    </xf>
    <xf numFmtId="3" fontId="10" fillId="0" borderId="0" xfId="12" applyNumberFormat="1" applyFont="1" applyFill="1" applyBorder="1" applyAlignment="1">
      <alignment horizontal="center" vertical="center"/>
    </xf>
    <xf numFmtId="10" fontId="10" fillId="0" borderId="2" xfId="12" applyNumberFormat="1" applyFont="1" applyFill="1" applyBorder="1" applyAlignment="1">
      <alignment horizontal="center" vertical="center"/>
    </xf>
    <xf numFmtId="0" fontId="11" fillId="0" borderId="2" xfId="12" applyFont="1" applyFill="1" applyBorder="1" applyAlignment="1">
      <alignment horizontal="left" vertical="center"/>
    </xf>
    <xf numFmtId="0" fontId="11" fillId="0" borderId="2" xfId="12" applyFont="1" applyFill="1" applyBorder="1" applyAlignment="1">
      <alignment horizontal="left" vertical="center" shrinkToFit="1"/>
    </xf>
    <xf numFmtId="0" fontId="18" fillId="0" borderId="3" xfId="12" applyFont="1" applyFill="1" applyBorder="1" applyAlignment="1">
      <alignment horizontal="center" vertical="center"/>
    </xf>
    <xf numFmtId="0" fontId="11" fillId="0" borderId="5" xfId="12" applyFont="1" applyFill="1" applyBorder="1" applyAlignment="1">
      <alignment horizontal="center" vertical="center"/>
    </xf>
    <xf numFmtId="0" fontId="11" fillId="0" borderId="3" xfId="12" applyFont="1" applyFill="1" applyBorder="1" applyAlignment="1">
      <alignment horizontal="center" vertical="center"/>
    </xf>
    <xf numFmtId="0" fontId="1" fillId="0" borderId="6" xfId="12" applyFont="1" applyFill="1" applyBorder="1" applyAlignment="1">
      <alignment horizontal="center" vertical="center" wrapText="1"/>
    </xf>
    <xf numFmtId="0" fontId="1" fillId="0" borderId="6" xfId="12" applyFont="1" applyFill="1" applyBorder="1" applyAlignment="1">
      <alignment horizontal="center" vertical="center"/>
    </xf>
    <xf numFmtId="0" fontId="11" fillId="0" borderId="1" xfId="12" applyFont="1" applyFill="1" applyBorder="1" applyAlignment="1">
      <alignment horizontal="center" vertical="center" shrinkToFit="1"/>
    </xf>
    <xf numFmtId="3" fontId="11" fillId="0" borderId="0" xfId="12" applyNumberFormat="1" applyFont="1" applyFill="1" applyBorder="1" applyAlignment="1">
      <alignment horizontal="center" vertical="center" shrinkToFit="1"/>
    </xf>
    <xf numFmtId="3" fontId="11" fillId="0" borderId="2" xfId="12" applyNumberFormat="1" applyFont="1" applyFill="1" applyBorder="1" applyAlignment="1">
      <alignment horizontal="center" vertical="center" shrinkToFit="1"/>
    </xf>
    <xf numFmtId="10" fontId="11" fillId="0" borderId="2" xfId="12" applyNumberFormat="1" applyFont="1" applyFill="1" applyBorder="1" applyAlignment="1">
      <alignment vertical="center" shrinkToFit="1"/>
    </xf>
    <xf numFmtId="0" fontId="11" fillId="0" borderId="7" xfId="12" applyFont="1" applyFill="1" applyBorder="1" applyAlignment="1">
      <alignment vertical="center" wrapText="1"/>
    </xf>
    <xf numFmtId="3" fontId="11" fillId="0" borderId="7" xfId="21" applyNumberFormat="1" applyFont="1" applyFill="1" applyBorder="1" applyAlignment="1" applyProtection="1">
      <alignment horizontal="center" vertical="center" shrinkToFit="1"/>
    </xf>
    <xf numFmtId="3" fontId="11" fillId="0" borderId="7" xfId="12" applyNumberFormat="1" applyFont="1" applyFill="1" applyBorder="1" applyAlignment="1">
      <alignment horizontal="center" vertical="center" shrinkToFit="1"/>
    </xf>
    <xf numFmtId="3" fontId="10" fillId="0" borderId="2" xfId="21" applyNumberFormat="1" applyFont="1" applyFill="1" applyBorder="1" applyAlignment="1" applyProtection="1">
      <alignment horizontal="center" vertical="center" shrinkToFit="1"/>
    </xf>
    <xf numFmtId="3" fontId="10" fillId="0" borderId="2" xfId="12" applyNumberFormat="1" applyFont="1" applyFill="1" applyBorder="1" applyAlignment="1">
      <alignment horizontal="center" vertical="center" shrinkToFit="1"/>
    </xf>
    <xf numFmtId="10" fontId="10" fillId="0" borderId="0" xfId="12" applyNumberFormat="1" applyFont="1" applyFill="1" applyBorder="1" applyAlignment="1">
      <alignment vertical="center" shrinkToFit="1"/>
    </xf>
    <xf numFmtId="10" fontId="10" fillId="0" borderId="2" xfId="12" applyNumberFormat="1" applyFont="1" applyFill="1" applyBorder="1" applyAlignment="1">
      <alignment vertical="center" shrinkToFit="1"/>
    </xf>
    <xf numFmtId="0" fontId="11" fillId="0" borderId="2" xfId="12" applyFont="1" applyFill="1" applyBorder="1" applyAlignment="1">
      <alignment vertical="center" wrapText="1"/>
    </xf>
    <xf numFmtId="3" fontId="11" fillId="0" borderId="2" xfId="21" applyNumberFormat="1" applyFont="1" applyFill="1" applyBorder="1" applyAlignment="1" applyProtection="1">
      <alignment horizontal="center" vertical="center" shrinkToFit="1"/>
    </xf>
    <xf numFmtId="10" fontId="11" fillId="0" borderId="0" xfId="12" applyNumberFormat="1" applyFont="1" applyFill="1" applyBorder="1" applyAlignment="1">
      <alignment vertical="center" shrinkToFit="1"/>
    </xf>
    <xf numFmtId="0" fontId="10" fillId="0" borderId="3" xfId="12" applyFont="1" applyFill="1" applyBorder="1" applyAlignment="1">
      <alignment vertical="center" wrapText="1"/>
    </xf>
    <xf numFmtId="3" fontId="10" fillId="0" borderId="3" xfId="21" applyNumberFormat="1" applyFont="1" applyFill="1" applyBorder="1" applyAlignment="1" applyProtection="1">
      <alignment horizontal="center" vertical="center" shrinkToFit="1"/>
    </xf>
    <xf numFmtId="3" fontId="10" fillId="0" borderId="3" xfId="12" applyNumberFormat="1" applyFont="1" applyFill="1" applyBorder="1" applyAlignment="1">
      <alignment horizontal="center" vertical="center" shrinkToFit="1"/>
    </xf>
    <xf numFmtId="10" fontId="10" fillId="0" borderId="5" xfId="12" applyNumberFormat="1" applyFont="1" applyFill="1" applyBorder="1" applyAlignment="1">
      <alignment vertical="center" shrinkToFit="1"/>
    </xf>
    <xf numFmtId="10" fontId="10" fillId="0" borderId="3" xfId="12" applyNumberFormat="1" applyFont="1" applyFill="1" applyBorder="1" applyAlignment="1">
      <alignment vertical="center" shrinkToFit="1"/>
    </xf>
    <xf numFmtId="0" fontId="20" fillId="0" borderId="0" xfId="12" applyFont="1" applyFill="1" applyAlignment="1">
      <alignment vertical="center"/>
    </xf>
    <xf numFmtId="0" fontId="21" fillId="0" borderId="0" xfId="12" applyFont="1" applyFill="1" applyAlignment="1">
      <alignment horizontal="left" vertical="center"/>
    </xf>
    <xf numFmtId="0" fontId="11" fillId="0" borderId="8" xfId="12" applyFont="1" applyFill="1" applyBorder="1" applyAlignment="1">
      <alignment horizontal="center" vertical="center"/>
    </xf>
    <xf numFmtId="181" fontId="11" fillId="0" borderId="2" xfId="12" applyNumberFormat="1" applyFont="1" applyFill="1" applyBorder="1" applyAlignment="1">
      <alignment horizontal="center" vertical="center"/>
    </xf>
    <xf numFmtId="10" fontId="11" fillId="0" borderId="0" xfId="12" applyNumberFormat="1" applyFont="1" applyFill="1" applyBorder="1" applyAlignment="1">
      <alignment horizontal="center" vertical="center" shrinkToFit="1"/>
    </xf>
    <xf numFmtId="10" fontId="11" fillId="0" borderId="2" xfId="12" applyNumberFormat="1" applyFont="1" applyFill="1" applyBorder="1" applyAlignment="1">
      <alignment horizontal="center" vertical="center" shrinkToFit="1"/>
    </xf>
    <xf numFmtId="181" fontId="11" fillId="0" borderId="2" xfId="21" applyNumberFormat="1" applyFont="1" applyFill="1" applyBorder="1" applyAlignment="1" applyProtection="1">
      <alignment horizontal="center" vertical="center" shrinkToFit="1"/>
    </xf>
    <xf numFmtId="0" fontId="10" fillId="0" borderId="2" xfId="12" applyFont="1" applyFill="1" applyBorder="1" applyAlignment="1">
      <alignment vertical="center"/>
    </xf>
    <xf numFmtId="181" fontId="10" fillId="0" borderId="2" xfId="21" applyNumberFormat="1" applyFont="1" applyFill="1" applyBorder="1" applyAlignment="1" applyProtection="1">
      <alignment horizontal="center" vertical="center" shrinkToFit="1"/>
    </xf>
    <xf numFmtId="181" fontId="10" fillId="0" borderId="2" xfId="12" applyNumberFormat="1" applyFont="1" applyFill="1" applyBorder="1" applyAlignment="1">
      <alignment horizontal="center" vertical="center"/>
    </xf>
    <xf numFmtId="10" fontId="10" fillId="0" borderId="0" xfId="12" applyNumberFormat="1" applyFont="1" applyFill="1" applyBorder="1" applyAlignment="1">
      <alignment horizontal="center" vertical="center"/>
    </xf>
    <xf numFmtId="10" fontId="10" fillId="0" borderId="2" xfId="12" applyNumberFormat="1" applyFont="1" applyFill="1" applyBorder="1" applyAlignment="1">
      <alignment horizontal="center" vertical="center" shrinkToFit="1"/>
    </xf>
    <xf numFmtId="10" fontId="11" fillId="0" borderId="0" xfId="12" applyNumberFormat="1" applyFont="1" applyFill="1" applyBorder="1" applyAlignment="1">
      <alignment horizontal="center" vertical="center"/>
    </xf>
    <xf numFmtId="0" fontId="11" fillId="0" borderId="3" xfId="12" applyFont="1" applyFill="1" applyBorder="1" applyAlignment="1">
      <alignment vertical="center"/>
    </xf>
    <xf numFmtId="0" fontId="10" fillId="0" borderId="5" xfId="12" applyFont="1" applyFill="1" applyBorder="1" applyAlignment="1">
      <alignment vertical="center"/>
    </xf>
    <xf numFmtId="0" fontId="10" fillId="0" borderId="3" xfId="12" applyFont="1" applyFill="1" applyBorder="1" applyAlignment="1">
      <alignment vertical="center"/>
    </xf>
    <xf numFmtId="0" fontId="22" fillId="0" borderId="3" xfId="12" applyFont="1" applyFill="1" applyBorder="1" applyAlignment="1">
      <alignment horizontal="center" vertical="center" wrapText="1"/>
    </xf>
    <xf numFmtId="0" fontId="23" fillId="0" borderId="0" xfId="12" applyFont="1" applyFill="1" applyAlignment="1">
      <alignment vertical="center"/>
    </xf>
    <xf numFmtId="0" fontId="0" fillId="0" borderId="0" xfId="0" applyFont="1">
      <alignment vertical="center"/>
    </xf>
    <xf numFmtId="0" fontId="24" fillId="0" borderId="0" xfId="0" applyFont="1">
      <alignment vertical="center"/>
    </xf>
    <xf numFmtId="0" fontId="2" fillId="0" borderId="0" xfId="0" applyFont="1" applyFill="1" applyBorder="1" applyAlignment="1"/>
    <xf numFmtId="0" fontId="2" fillId="0" borderId="0" xfId="0" applyFont="1" applyFill="1" applyBorder="1" applyAlignment="1">
      <alignment horizontal="center"/>
    </xf>
    <xf numFmtId="0" fontId="1" fillId="0" borderId="0" xfId="12" applyFont="1" applyFill="1" applyAlignment="1">
      <alignment horizontal="center" vertical="center"/>
    </xf>
    <xf numFmtId="0" fontId="25" fillId="0" borderId="6" xfId="12" applyFont="1" applyFill="1" applyBorder="1" applyAlignment="1">
      <alignment horizontal="center" vertical="center" wrapText="1"/>
    </xf>
    <xf numFmtId="0" fontId="18" fillId="0" borderId="1" xfId="0" applyFont="1" applyFill="1" applyBorder="1" applyAlignment="1">
      <alignment horizontal="left" vertical="center" shrinkToFit="1"/>
    </xf>
    <xf numFmtId="178" fontId="9" fillId="0" borderId="1" xfId="0" applyNumberFormat="1" applyFont="1" applyFill="1" applyBorder="1" applyAlignment="1">
      <alignment horizontal="right" vertical="center"/>
    </xf>
    <xf numFmtId="179" fontId="9" fillId="0" borderId="1" xfId="0" applyNumberFormat="1" applyFont="1" applyFill="1" applyBorder="1" applyAlignment="1">
      <alignment horizontal="center" vertical="center"/>
    </xf>
    <xf numFmtId="0" fontId="26" fillId="0" borderId="0" xfId="0" applyFont="1" applyFill="1" applyBorder="1" applyAlignment="1"/>
    <xf numFmtId="0" fontId="9" fillId="0" borderId="2" xfId="0" applyFont="1" applyFill="1" applyBorder="1" applyAlignment="1">
      <alignment horizontal="left" vertical="center" shrinkToFit="1"/>
    </xf>
    <xf numFmtId="178" fontId="9" fillId="0" borderId="2" xfId="0" applyNumberFormat="1" applyFont="1" applyFill="1" applyBorder="1" applyAlignment="1">
      <alignment horizontal="right" vertical="center"/>
    </xf>
    <xf numFmtId="179" fontId="9" fillId="0" borderId="2" xfId="0" applyNumberFormat="1" applyFont="1" applyFill="1" applyBorder="1" applyAlignment="1">
      <alignment horizontal="center" vertical="center"/>
    </xf>
    <xf numFmtId="0" fontId="18" fillId="0" borderId="2" xfId="0" applyFont="1" applyFill="1" applyBorder="1" applyAlignment="1">
      <alignment horizontal="left" vertical="center" shrinkToFit="1"/>
    </xf>
    <xf numFmtId="10" fontId="9" fillId="0" borderId="2" xfId="0" applyNumberFormat="1" applyFont="1" applyFill="1" applyBorder="1" applyAlignment="1">
      <alignment horizontal="center" vertical="center"/>
    </xf>
    <xf numFmtId="0" fontId="27" fillId="0" borderId="0" xfId="0" applyFont="1" applyFill="1" applyBorder="1" applyAlignment="1"/>
    <xf numFmtId="0" fontId="18" fillId="0" borderId="2" xfId="0" applyFont="1" applyFill="1" applyBorder="1" applyAlignment="1">
      <alignment horizontal="center" vertical="center" shrinkToFit="1"/>
    </xf>
    <xf numFmtId="178" fontId="18" fillId="0" borderId="4" xfId="0" applyNumberFormat="1" applyFont="1" applyFill="1" applyBorder="1" applyAlignment="1">
      <alignment horizontal="right" vertical="center"/>
    </xf>
    <xf numFmtId="178" fontId="9" fillId="0" borderId="4" xfId="0" applyNumberFormat="1" applyFont="1" applyFill="1" applyBorder="1" applyAlignment="1">
      <alignment horizontal="right" vertical="center"/>
    </xf>
    <xf numFmtId="0" fontId="18" fillId="0" borderId="3" xfId="0" applyFont="1" applyFill="1" applyBorder="1" applyAlignment="1">
      <alignment horizontal="center" vertical="center" shrinkToFit="1"/>
    </xf>
    <xf numFmtId="178" fontId="18" fillId="0" borderId="9" xfId="0" applyNumberFormat="1" applyFont="1" applyFill="1" applyBorder="1" applyAlignment="1">
      <alignment horizontal="right" vertical="center"/>
    </xf>
    <xf numFmtId="10" fontId="18" fillId="0" borderId="3" xfId="0" applyNumberFormat="1" applyFont="1" applyFill="1" applyBorder="1" applyAlignment="1">
      <alignment horizontal="center" vertical="center"/>
    </xf>
    <xf numFmtId="0" fontId="28" fillId="0" borderId="0" xfId="0" applyFont="1" applyFill="1" applyBorder="1" applyAlignment="1"/>
    <xf numFmtId="0" fontId="1" fillId="0" borderId="0" xfId="0" applyFont="1" applyFill="1" applyBorder="1" applyAlignment="1"/>
    <xf numFmtId="0" fontId="29" fillId="0" borderId="0" xfId="0" applyFont="1" applyFill="1" applyBorder="1" applyAlignment="1"/>
    <xf numFmtId="0" fontId="25" fillId="0" borderId="3" xfId="0" applyFont="1" applyFill="1" applyBorder="1" applyAlignment="1">
      <alignment horizontal="center" vertical="center" wrapText="1"/>
    </xf>
    <xf numFmtId="178" fontId="18" fillId="0" borderId="2" xfId="0" applyNumberFormat="1" applyFont="1" applyFill="1" applyBorder="1" applyAlignment="1">
      <alignment horizontal="center" vertical="center"/>
    </xf>
    <xf numFmtId="10" fontId="18" fillId="0" borderId="7" xfId="0" applyNumberFormat="1" applyFont="1" applyFill="1" applyBorder="1" applyAlignment="1">
      <alignment horizontal="center" vertical="center"/>
    </xf>
    <xf numFmtId="10" fontId="27" fillId="0" borderId="2" xfId="0" applyNumberFormat="1" applyFont="1" applyFill="1" applyBorder="1" applyAlignment="1">
      <alignment horizontal="center" vertical="center"/>
    </xf>
    <xf numFmtId="178" fontId="9" fillId="0" borderId="2" xfId="0" applyNumberFormat="1" applyFont="1" applyFill="1" applyBorder="1" applyAlignment="1">
      <alignment horizontal="center" vertical="center"/>
    </xf>
    <xf numFmtId="10" fontId="9" fillId="0" borderId="7" xfId="0" applyNumberFormat="1" applyFont="1" applyFill="1" applyBorder="1" applyAlignment="1">
      <alignment horizontal="center" vertical="center"/>
    </xf>
    <xf numFmtId="10" fontId="26" fillId="0" borderId="2" xfId="0" applyNumberFormat="1" applyFont="1" applyFill="1" applyBorder="1" applyAlignment="1">
      <alignment horizontal="center" vertical="center"/>
    </xf>
    <xf numFmtId="0" fontId="18" fillId="0" borderId="2" xfId="0" applyFont="1" applyFill="1" applyBorder="1" applyAlignment="1">
      <alignment horizontal="center" vertical="center"/>
    </xf>
    <xf numFmtId="10" fontId="18"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178" fontId="18" fillId="0" borderId="3" xfId="0" applyNumberFormat="1" applyFont="1" applyFill="1" applyBorder="1" applyAlignment="1">
      <alignment horizontal="center" vertical="center"/>
    </xf>
    <xf numFmtId="10" fontId="26" fillId="0" borderId="3"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178" fontId="30" fillId="0" borderId="2" xfId="0" applyNumberFormat="1" applyFont="1" applyFill="1" applyBorder="1" applyAlignment="1">
      <alignment horizontal="right" vertical="center"/>
    </xf>
    <xf numFmtId="0" fontId="30" fillId="0" borderId="2" xfId="0" applyFont="1" applyFill="1" applyBorder="1" applyAlignment="1">
      <alignment horizontal="right" vertical="center"/>
    </xf>
    <xf numFmtId="0" fontId="31" fillId="0" borderId="10" xfId="0" applyFont="1" applyFill="1" applyBorder="1" applyAlignment="1">
      <alignment horizontal="right" vertical="center"/>
    </xf>
    <xf numFmtId="0" fontId="9" fillId="0" borderId="2" xfId="12" applyFont="1" applyFill="1" applyBorder="1" applyAlignment="1">
      <alignment vertical="center"/>
    </xf>
    <xf numFmtId="181" fontId="6" fillId="0" borderId="0" xfId="12" applyNumberFormat="1" applyFont="1" applyFill="1" applyBorder="1" applyAlignment="1">
      <alignment vertical="center"/>
    </xf>
    <xf numFmtId="181" fontId="6" fillId="0" borderId="2" xfId="21" applyNumberFormat="1" applyFont="1" applyFill="1" applyBorder="1" applyAlignment="1" applyProtection="1">
      <alignment vertical="center" shrinkToFit="1"/>
    </xf>
    <xf numFmtId="10" fontId="6" fillId="0" borderId="0" xfId="12" applyNumberFormat="1" applyFont="1" applyFill="1" applyBorder="1" applyAlignment="1">
      <alignment vertical="center" shrinkToFit="1"/>
    </xf>
    <xf numFmtId="10" fontId="6" fillId="0" borderId="2" xfId="12" applyNumberFormat="1" applyFont="1" applyFill="1" applyBorder="1" applyAlignment="1">
      <alignment vertical="center" shrinkToFit="1"/>
    </xf>
    <xf numFmtId="0" fontId="32" fillId="0" borderId="2" xfId="12" applyFont="1" applyFill="1" applyBorder="1" applyAlignment="1">
      <alignment vertical="center" wrapText="1"/>
    </xf>
    <xf numFmtId="0" fontId="32" fillId="0" borderId="2" xfId="12" applyFont="1" applyFill="1" applyBorder="1" applyAlignment="1">
      <alignment vertical="center"/>
    </xf>
    <xf numFmtId="0" fontId="18" fillId="0" borderId="2" xfId="12" applyFont="1" applyFill="1" applyBorder="1" applyAlignment="1">
      <alignment horizontal="center" vertical="center"/>
    </xf>
    <xf numFmtId="181" fontId="7" fillId="0" borderId="2" xfId="12" applyNumberFormat="1" applyFont="1" applyFill="1" applyBorder="1" applyAlignment="1">
      <alignment vertical="center"/>
    </xf>
    <xf numFmtId="10" fontId="7" fillId="0" borderId="0" xfId="12" applyNumberFormat="1" applyFont="1" applyFill="1" applyBorder="1" applyAlignment="1">
      <alignment vertical="center" shrinkToFit="1"/>
    </xf>
    <xf numFmtId="10" fontId="7" fillId="0" borderId="2" xfId="12" applyNumberFormat="1" applyFont="1" applyFill="1" applyBorder="1" applyAlignment="1">
      <alignment vertical="center" shrinkToFit="1"/>
    </xf>
    <xf numFmtId="181" fontId="6" fillId="0" borderId="4" xfId="21" applyNumberFormat="1" applyFont="1" applyFill="1" applyBorder="1" applyAlignment="1" applyProtection="1">
      <alignment vertical="center" shrinkToFit="1"/>
    </xf>
    <xf numFmtId="181" fontId="7" fillId="0" borderId="5" xfId="12" applyNumberFormat="1" applyFont="1" applyFill="1" applyBorder="1" applyAlignment="1">
      <alignment horizontal="center" vertical="center"/>
    </xf>
    <xf numFmtId="181" fontId="7" fillId="0" borderId="3" xfId="12" applyNumberFormat="1" applyFont="1" applyFill="1" applyBorder="1" applyAlignment="1">
      <alignment horizontal="center" vertical="center"/>
    </xf>
    <xf numFmtId="181" fontId="7" fillId="0" borderId="9" xfId="12" applyNumberFormat="1" applyFont="1" applyFill="1" applyBorder="1" applyAlignment="1">
      <alignment horizontal="center" vertical="center"/>
    </xf>
    <xf numFmtId="10" fontId="7" fillId="0" borderId="5" xfId="12" applyNumberFormat="1" applyFont="1" applyFill="1" applyBorder="1" applyAlignment="1">
      <alignment vertical="center" shrinkToFit="1"/>
    </xf>
    <xf numFmtId="10" fontId="7" fillId="0" borderId="3" xfId="12" applyNumberFormat="1" applyFont="1" applyFill="1" applyBorder="1" applyAlignment="1">
      <alignment vertical="center" shrinkToFit="1"/>
    </xf>
    <xf numFmtId="0" fontId="18" fillId="0" borderId="1" xfId="12" applyFont="1" applyFill="1" applyBorder="1" applyAlignment="1">
      <alignment horizontal="center" vertical="center"/>
    </xf>
    <xf numFmtId="181" fontId="6" fillId="0" borderId="11" xfId="12" applyNumberFormat="1" applyFont="1" applyFill="1" applyBorder="1" applyAlignment="1">
      <alignment horizontal="center" vertical="center"/>
    </xf>
    <xf numFmtId="181" fontId="6" fillId="0" borderId="8" xfId="12" applyNumberFormat="1" applyFont="1" applyFill="1" applyBorder="1" applyAlignment="1">
      <alignment horizontal="center" vertical="center"/>
    </xf>
    <xf numFmtId="181" fontId="6" fillId="0" borderId="1" xfId="12" applyNumberFormat="1" applyFont="1" applyFill="1" applyBorder="1" applyAlignment="1">
      <alignment horizontal="center" vertical="center"/>
    </xf>
    <xf numFmtId="0" fontId="6" fillId="0" borderId="11" xfId="12" applyFont="1" applyFill="1" applyBorder="1" applyAlignment="1">
      <alignment horizontal="center" vertical="center"/>
    </xf>
    <xf numFmtId="0" fontId="6" fillId="0" borderId="1" xfId="12" applyFont="1" applyFill="1" applyBorder="1" applyAlignment="1">
      <alignment horizontal="center" vertical="center"/>
    </xf>
    <xf numFmtId="181" fontId="6" fillId="0" borderId="0" xfId="12" applyNumberFormat="1" applyFont="1" applyFill="1" applyBorder="1" applyAlignment="1">
      <alignment horizontal="center" vertical="center"/>
    </xf>
    <xf numFmtId="181" fontId="6" fillId="0" borderId="7" xfId="12" applyNumberFormat="1" applyFont="1" applyFill="1" applyBorder="1" applyAlignment="1">
      <alignment horizontal="center" vertical="center"/>
    </xf>
    <xf numFmtId="181" fontId="6" fillId="0" borderId="2" xfId="21" applyNumberFormat="1" applyFont="1" applyFill="1" applyBorder="1" applyAlignment="1" applyProtection="1">
      <alignment horizontal="center" vertical="center" shrinkToFit="1"/>
    </xf>
    <xf numFmtId="10" fontId="6" fillId="0" borderId="0" xfId="12" applyNumberFormat="1" applyFont="1" applyFill="1" applyBorder="1" applyAlignment="1">
      <alignment horizontal="center" vertical="center" shrinkToFit="1"/>
    </xf>
    <xf numFmtId="10" fontId="6" fillId="0" borderId="2" xfId="12" applyNumberFormat="1" applyFont="1" applyFill="1" applyBorder="1" applyAlignment="1">
      <alignment horizontal="center" vertical="center" shrinkToFit="1"/>
    </xf>
    <xf numFmtId="181" fontId="7" fillId="0" borderId="2" xfId="12" applyNumberFormat="1" applyFont="1" applyFill="1" applyBorder="1" applyAlignment="1">
      <alignment horizontal="center" vertical="center"/>
    </xf>
    <xf numFmtId="10" fontId="7" fillId="0" borderId="0" xfId="12" applyNumberFormat="1" applyFont="1" applyFill="1" applyBorder="1" applyAlignment="1">
      <alignment horizontal="center" vertical="center" shrinkToFit="1"/>
    </xf>
    <xf numFmtId="10" fontId="7" fillId="0" borderId="2" xfId="12" applyNumberFormat="1" applyFont="1" applyFill="1" applyBorder="1" applyAlignment="1">
      <alignment horizontal="center" vertical="center" shrinkToFit="1"/>
    </xf>
    <xf numFmtId="181" fontId="6" fillId="0" borderId="2" xfId="12" applyNumberFormat="1" applyFont="1" applyFill="1" applyBorder="1" applyAlignment="1">
      <alignment horizontal="center" vertical="center"/>
    </xf>
    <xf numFmtId="182" fontId="6" fillId="0" borderId="0" xfId="12" applyNumberFormat="1" applyFont="1" applyFill="1" applyBorder="1" applyAlignment="1">
      <alignment horizontal="center" vertical="center" shrinkToFit="1"/>
    </xf>
    <xf numFmtId="0" fontId="6" fillId="0" borderId="2" xfId="12" applyFont="1" applyFill="1" applyBorder="1" applyAlignment="1">
      <alignment horizontal="center" vertical="center" shrinkToFit="1"/>
    </xf>
    <xf numFmtId="0" fontId="9" fillId="0" borderId="2" xfId="12" applyFont="1" applyFill="1" applyBorder="1" applyAlignment="1">
      <alignment horizontal="left" vertical="center"/>
    </xf>
    <xf numFmtId="180" fontId="6" fillId="0" borderId="2" xfId="12" applyNumberFormat="1" applyFont="1" applyFill="1" applyBorder="1" applyAlignment="1">
      <alignment horizontal="center" vertical="center"/>
    </xf>
    <xf numFmtId="10" fontId="7" fillId="0" borderId="3" xfId="12" applyNumberFormat="1" applyFont="1" applyFill="1" applyBorder="1" applyAlignment="1">
      <alignment horizontal="center" vertical="center"/>
    </xf>
    <xf numFmtId="0" fontId="0" fillId="0" borderId="8" xfId="0" applyBorder="1">
      <alignment vertical="center"/>
    </xf>
    <xf numFmtId="0" fontId="6" fillId="2" borderId="4" xfId="33" applyFont="1" applyFill="1" applyBorder="1" applyAlignment="1">
      <alignment vertical="center"/>
    </xf>
    <xf numFmtId="0" fontId="0" fillId="0" borderId="7" xfId="0" applyBorder="1">
      <alignment vertical="center"/>
    </xf>
    <xf numFmtId="178" fontId="6" fillId="2" borderId="4" xfId="33" applyNumberFormat="1" applyFont="1" applyFill="1" applyBorder="1" applyAlignment="1" applyProtection="1">
      <alignment horizontal="left" vertical="center"/>
      <protection locked="0"/>
    </xf>
    <xf numFmtId="177" fontId="6" fillId="2" borderId="4" xfId="33" applyNumberFormat="1" applyFont="1" applyFill="1" applyBorder="1" applyAlignment="1" applyProtection="1">
      <alignment horizontal="left" vertical="center"/>
      <protection locked="0"/>
    </xf>
    <xf numFmtId="0" fontId="0" fillId="0" borderId="12" xfId="0" applyBorder="1">
      <alignment vertical="center"/>
    </xf>
    <xf numFmtId="0" fontId="7" fillId="2" borderId="9" xfId="33" applyFont="1" applyFill="1" applyBorder="1" applyAlignment="1">
      <alignment horizontal="center" vertical="center"/>
    </xf>
    <xf numFmtId="0" fontId="33" fillId="0" borderId="0" xfId="12" applyFont="1" applyFill="1" applyAlignment="1">
      <alignment vertical="center"/>
    </xf>
    <xf numFmtId="3" fontId="7" fillId="0" borderId="13" xfId="12" applyNumberFormat="1" applyFont="1" applyFill="1" applyBorder="1" applyAlignment="1">
      <alignment horizontal="center" vertical="center"/>
    </xf>
    <xf numFmtId="10" fontId="7" fillId="0" borderId="11" xfId="12" applyNumberFormat="1" applyFont="1" applyFill="1" applyBorder="1" applyAlignment="1">
      <alignment horizontal="center" vertical="center" shrinkToFit="1"/>
    </xf>
    <xf numFmtId="10" fontId="6" fillId="0" borderId="1" xfId="12" applyNumberFormat="1" applyFont="1" applyFill="1" applyBorder="1" applyAlignment="1">
      <alignment horizontal="center" vertical="center" shrinkToFit="1"/>
    </xf>
    <xf numFmtId="3" fontId="6" fillId="0" borderId="7" xfId="21" applyNumberFormat="1" applyFont="1" applyFill="1" applyBorder="1" applyAlignment="1" applyProtection="1">
      <alignment horizontal="center" vertical="center" shrinkToFit="1"/>
    </xf>
    <xf numFmtId="3" fontId="6" fillId="0" borderId="2" xfId="21" applyNumberFormat="1" applyFont="1" applyFill="1" applyBorder="1" applyAlignment="1" applyProtection="1">
      <alignment horizontal="center" vertical="center" shrinkToFit="1"/>
    </xf>
    <xf numFmtId="3" fontId="7" fillId="0" borderId="3" xfId="12" applyNumberFormat="1" applyFont="1" applyFill="1" applyBorder="1" applyAlignment="1">
      <alignment horizontal="center" vertical="center"/>
    </xf>
    <xf numFmtId="10" fontId="7" fillId="0" borderId="5" xfId="12" applyNumberFormat="1" applyFont="1" applyFill="1" applyBorder="1" applyAlignment="1">
      <alignment horizontal="center" vertical="center" shrinkToFit="1"/>
    </xf>
    <xf numFmtId="10" fontId="7" fillId="0" borderId="3" xfId="12" applyNumberFormat="1" applyFont="1" applyFill="1" applyBorder="1" applyAlignment="1">
      <alignment horizontal="center" vertical="center" shrinkToFit="1"/>
    </xf>
    <xf numFmtId="0" fontId="25" fillId="0" borderId="1" xfId="12" applyFont="1" applyFill="1" applyBorder="1" applyAlignment="1">
      <alignment horizontal="center" vertical="center"/>
    </xf>
    <xf numFmtId="3" fontId="7" fillId="0" borderId="8" xfId="12" applyNumberFormat="1" applyFont="1" applyFill="1" applyBorder="1" applyAlignment="1">
      <alignment horizontal="center" vertical="center" shrinkToFit="1"/>
    </xf>
    <xf numFmtId="10" fontId="7" fillId="0" borderId="7" xfId="12" applyNumberFormat="1" applyFont="1" applyFill="1" applyBorder="1" applyAlignment="1">
      <alignment horizontal="center" vertical="center" shrinkToFit="1"/>
    </xf>
    <xf numFmtId="0" fontId="18" fillId="0" borderId="2" xfId="12" applyFont="1" applyFill="1" applyBorder="1" applyAlignment="1">
      <alignment vertical="center"/>
    </xf>
    <xf numFmtId="3" fontId="7" fillId="0" borderId="7" xfId="12" applyNumberFormat="1" applyFont="1" applyFill="1" applyBorder="1" applyAlignment="1">
      <alignment horizontal="center" vertical="center" shrinkToFit="1"/>
    </xf>
    <xf numFmtId="10" fontId="6" fillId="0" borderId="7" xfId="12" applyNumberFormat="1" applyFont="1" applyFill="1" applyBorder="1" applyAlignment="1">
      <alignment horizontal="center" vertical="center" shrinkToFit="1"/>
    </xf>
    <xf numFmtId="3" fontId="7" fillId="0" borderId="12" xfId="12" applyNumberFormat="1" applyFont="1" applyFill="1" applyBorder="1" applyAlignment="1">
      <alignment horizontal="center" vertical="center" shrinkToFit="1"/>
    </xf>
    <xf numFmtId="10" fontId="7" fillId="0" borderId="12" xfId="12" applyNumberFormat="1" applyFont="1" applyFill="1" applyBorder="1" applyAlignment="1">
      <alignment horizontal="center" vertical="center" shrinkToFit="1"/>
    </xf>
    <xf numFmtId="0" fontId="0" fillId="0" borderId="0" xfId="0" applyAlignment="1"/>
    <xf numFmtId="0" fontId="39" fillId="0" borderId="0" xfId="0" applyFont="1" applyAlignment="1">
      <alignment horizontal="justify"/>
    </xf>
    <xf numFmtId="0" fontId="0" fillId="0" borderId="0" xfId="0" applyAlignment="1">
      <alignment horizontal="center" vertical="center"/>
    </xf>
    <xf numFmtId="0" fontId="8"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vertical="center"/>
    </xf>
    <xf numFmtId="0" fontId="42" fillId="0" borderId="0" xfId="0" applyFont="1" applyAlignment="1">
      <alignment horizontal="left" vertical="center"/>
    </xf>
    <xf numFmtId="0" fontId="42" fillId="0" borderId="0" xfId="0" applyFont="1" applyAlignment="1">
      <alignment horizontal="left" vertical="center" wrapText="1"/>
    </xf>
    <xf numFmtId="0" fontId="47" fillId="0" borderId="0" xfId="0" applyFont="1" applyFill="1" applyAlignment="1">
      <alignment horizontal="center" vertical="center"/>
    </xf>
    <xf numFmtId="0" fontId="48" fillId="0" borderId="0" xfId="0" applyFont="1" applyFill="1" applyAlignment="1">
      <alignment horizontal="right" vertical="center"/>
    </xf>
    <xf numFmtId="0" fontId="49" fillId="0" borderId="6" xfId="12" applyFont="1" applyFill="1" applyBorder="1" applyAlignment="1">
      <alignment horizontal="center" vertical="center" shrinkToFit="1"/>
    </xf>
    <xf numFmtId="183" fontId="37" fillId="0" borderId="6" xfId="0" applyNumberFormat="1" applyFont="1" applyFill="1" applyBorder="1" applyAlignment="1">
      <alignment horizontal="right" vertical="center"/>
    </xf>
    <xf numFmtId="0" fontId="48" fillId="0" borderId="6" xfId="0" applyFont="1" applyFill="1" applyBorder="1" applyAlignment="1">
      <alignment horizontal="center" vertical="center"/>
    </xf>
    <xf numFmtId="0" fontId="48" fillId="0" borderId="6" xfId="0" applyFont="1" applyFill="1" applyBorder="1" applyAlignment="1">
      <alignment horizontal="center" vertical="center" wrapText="1"/>
    </xf>
    <xf numFmtId="0" fontId="50" fillId="0" borderId="0" xfId="0" applyFont="1">
      <alignment vertical="center"/>
    </xf>
    <xf numFmtId="0" fontId="51" fillId="0" borderId="0" xfId="0" applyFont="1" applyBorder="1" applyAlignment="1">
      <alignment vertical="center"/>
    </xf>
    <xf numFmtId="0" fontId="52" fillId="0" borderId="14" xfId="0" applyFont="1" applyBorder="1" applyAlignment="1">
      <alignment horizontal="center" vertical="center"/>
    </xf>
    <xf numFmtId="0" fontId="53" fillId="0" borderId="6" xfId="12" applyFont="1" applyFill="1" applyBorder="1" applyAlignment="1">
      <alignment vertical="center"/>
    </xf>
    <xf numFmtId="0" fontId="34" fillId="0" borderId="6" xfId="0" applyNumberFormat="1" applyFont="1" applyFill="1" applyBorder="1" applyAlignment="1" applyProtection="1">
      <alignment horizontal="center" vertical="center"/>
    </xf>
    <xf numFmtId="0" fontId="25" fillId="0" borderId="6" xfId="0" applyFont="1" applyFill="1" applyBorder="1" applyAlignment="1">
      <alignment horizontal="center" vertical="center"/>
    </xf>
    <xf numFmtId="179" fontId="25" fillId="0" borderId="6" xfId="0" applyNumberFormat="1" applyFont="1" applyFill="1" applyBorder="1" applyAlignment="1">
      <alignment horizontal="center" vertical="center" wrapText="1"/>
    </xf>
    <xf numFmtId="0" fontId="25" fillId="0" borderId="6" xfId="0" applyFont="1" applyFill="1" applyBorder="1" applyAlignment="1">
      <alignment horizontal="center" vertical="center" wrapText="1"/>
    </xf>
    <xf numFmtId="0" fontId="55" fillId="0" borderId="0" xfId="0" applyFont="1" applyFill="1" applyAlignment="1">
      <alignment horizontal="center" vertical="center"/>
    </xf>
    <xf numFmtId="0" fontId="26" fillId="2" borderId="0" xfId="32" applyFont="1" applyFill="1" applyBorder="1" applyAlignment="1">
      <alignment horizontal="left" vertical="center"/>
    </xf>
    <xf numFmtId="0" fontId="26" fillId="2" borderId="0" xfId="6" applyFont="1" applyFill="1" applyBorder="1" applyAlignment="1">
      <alignment horizontal="left" vertical="center"/>
    </xf>
    <xf numFmtId="0" fontId="41" fillId="0" borderId="0" xfId="0" applyFont="1" applyFill="1" applyBorder="1" applyAlignment="1"/>
    <xf numFmtId="0" fontId="57" fillId="2" borderId="0" xfId="6" applyFont="1" applyFill="1" applyBorder="1" applyAlignment="1">
      <alignment vertical="center"/>
    </xf>
    <xf numFmtId="0" fontId="34" fillId="2" borderId="0" xfId="32" applyFont="1" applyFill="1" applyBorder="1" applyAlignment="1">
      <alignment horizontal="right" vertical="center"/>
    </xf>
    <xf numFmtId="178" fontId="34" fillId="2" borderId="0" xfId="32" applyNumberFormat="1" applyFont="1" applyFill="1" applyBorder="1" applyAlignment="1">
      <alignment horizontal="right" vertical="center"/>
    </xf>
    <xf numFmtId="0" fontId="34" fillId="2" borderId="0" xfId="6" applyFont="1" applyFill="1" applyBorder="1" applyAlignment="1">
      <alignment horizontal="right" vertical="center"/>
    </xf>
    <xf numFmtId="0" fontId="25" fillId="2" borderId="15" xfId="6" applyFont="1" applyFill="1" applyBorder="1" applyAlignment="1">
      <alignment horizontal="center" vertical="center" wrapText="1"/>
    </xf>
    <xf numFmtId="0" fontId="25" fillId="2" borderId="6" xfId="6" applyFont="1" applyFill="1" applyBorder="1" applyAlignment="1">
      <alignment horizontal="center" vertical="center" wrapText="1"/>
    </xf>
    <xf numFmtId="0" fontId="25" fillId="2" borderId="0" xfId="6" applyFont="1" applyFill="1" applyBorder="1" applyAlignment="1">
      <alignment horizontal="center" vertical="center" wrapText="1"/>
    </xf>
    <xf numFmtId="0" fontId="60" fillId="2" borderId="2" xfId="8" applyFont="1" applyFill="1" applyBorder="1" applyAlignment="1" applyProtection="1">
      <alignment horizontal="center" vertical="center" wrapText="1"/>
      <protection locked="0"/>
    </xf>
    <xf numFmtId="178" fontId="61" fillId="2" borderId="2" xfId="6" applyNumberFormat="1" applyFont="1" applyFill="1" applyBorder="1" applyAlignment="1">
      <alignment horizontal="center" vertical="center" wrapText="1"/>
    </xf>
    <xf numFmtId="0" fontId="62" fillId="2" borderId="0" xfId="6" applyFont="1" applyFill="1" applyBorder="1" applyAlignment="1">
      <alignment vertical="center"/>
    </xf>
    <xf numFmtId="0" fontId="63" fillId="2" borderId="3" xfId="8" applyFont="1" applyFill="1" applyBorder="1" applyAlignment="1" applyProtection="1">
      <alignment horizontal="center" vertical="center" wrapText="1"/>
      <protection locked="0"/>
    </xf>
    <xf numFmtId="178" fontId="64" fillId="2" borderId="3" xfId="6" applyNumberFormat="1" applyFont="1" applyFill="1" applyBorder="1" applyAlignment="1">
      <alignment horizontal="center" vertical="center" wrapText="1"/>
    </xf>
    <xf numFmtId="0" fontId="62" fillId="0" borderId="0" xfId="31" applyFont="1" applyFill="1" applyAlignment="1" applyProtection="1">
      <alignment vertical="center"/>
      <protection locked="0"/>
    </xf>
    <xf numFmtId="0" fontId="50" fillId="2" borderId="0" xfId="6" applyFont="1" applyFill="1" applyBorder="1" applyAlignment="1">
      <alignment vertical="center"/>
    </xf>
    <xf numFmtId="0" fontId="50" fillId="2" borderId="0" xfId="6" applyFont="1" applyFill="1" applyBorder="1" applyAlignment="1">
      <alignment horizontal="center" vertical="center"/>
    </xf>
    <xf numFmtId="0" fontId="50" fillId="0" borderId="0" xfId="6" applyFont="1" applyBorder="1" applyAlignment="1">
      <alignment horizontal="center" vertical="center"/>
    </xf>
    <xf numFmtId="0" fontId="50" fillId="0" borderId="0" xfId="0" applyFont="1" applyFill="1" applyAlignment="1">
      <alignment horizontal="left" vertical="center"/>
    </xf>
    <xf numFmtId="177" fontId="50" fillId="0" borderId="0" xfId="0" applyNumberFormat="1" applyFont="1" applyFill="1" applyAlignment="1">
      <alignment horizontal="left" vertical="center" wrapText="1"/>
    </xf>
    <xf numFmtId="0" fontId="62" fillId="0" borderId="6" xfId="0" applyFont="1" applyFill="1" applyBorder="1" applyAlignment="1">
      <alignment horizontal="center" vertical="center" wrapText="1"/>
    </xf>
    <xf numFmtId="0" fontId="50" fillId="0" borderId="6" xfId="0" applyFont="1" applyFill="1" applyBorder="1" applyAlignment="1">
      <alignment horizontal="center" vertical="center" wrapText="1"/>
    </xf>
    <xf numFmtId="177" fontId="50" fillId="0" borderId="6" xfId="0" applyNumberFormat="1" applyFont="1" applyFill="1" applyBorder="1" applyAlignment="1">
      <alignment horizontal="center" vertical="center" wrapText="1"/>
    </xf>
    <xf numFmtId="177" fontId="34" fillId="0" borderId="0" xfId="0" applyNumberFormat="1" applyFont="1" applyFill="1" applyAlignment="1">
      <alignment horizontal="right" vertical="center" wrapText="1"/>
    </xf>
    <xf numFmtId="177" fontId="25" fillId="0" borderId="6" xfId="0" applyNumberFormat="1" applyFont="1" applyFill="1" applyBorder="1" applyAlignment="1">
      <alignment horizontal="center" vertical="center" wrapText="1"/>
    </xf>
    <xf numFmtId="179" fontId="62" fillId="0" borderId="6" xfId="3" applyNumberFormat="1" applyFont="1" applyFill="1" applyBorder="1" applyAlignment="1">
      <alignment horizontal="center" vertical="center" wrapText="1"/>
    </xf>
    <xf numFmtId="179" fontId="62" fillId="0" borderId="6" xfId="0" applyNumberFormat="1" applyFont="1" applyFill="1" applyBorder="1" applyAlignment="1">
      <alignment horizontal="center" vertical="center" wrapText="1"/>
    </xf>
    <xf numFmtId="177" fontId="50" fillId="0" borderId="6" xfId="3" applyNumberFormat="1" applyFont="1" applyFill="1" applyBorder="1" applyAlignment="1">
      <alignment horizontal="center" vertical="center" wrapText="1"/>
    </xf>
    <xf numFmtId="177" fontId="65" fillId="0" borderId="6" xfId="3" applyNumberFormat="1" applyFont="1" applyFill="1" applyBorder="1" applyAlignment="1">
      <alignment horizontal="center" vertical="center" wrapText="1"/>
    </xf>
    <xf numFmtId="0" fontId="50" fillId="0" borderId="0" xfId="0" applyFont="1" applyAlignment="1">
      <alignment horizontal="left" vertical="center"/>
    </xf>
    <xf numFmtId="179" fontId="50" fillId="0" borderId="0" xfId="0" applyNumberFormat="1" applyFont="1" applyAlignment="1">
      <alignment horizontal="left" vertical="center" wrapText="1"/>
    </xf>
    <xf numFmtId="179" fontId="34" fillId="0" borderId="0" xfId="0" applyNumberFormat="1" applyFont="1" applyAlignment="1">
      <alignment horizontal="right" vertical="center" wrapText="1"/>
    </xf>
    <xf numFmtId="179" fontId="25" fillId="0" borderId="6" xfId="0" applyNumberFormat="1" applyFont="1" applyBorder="1" applyAlignment="1">
      <alignment horizontal="center" vertical="center" wrapText="1"/>
    </xf>
    <xf numFmtId="0" fontId="62" fillId="0" borderId="6" xfId="0" applyFont="1" applyBorder="1" applyAlignment="1">
      <alignment horizontal="center" vertical="center" wrapText="1"/>
    </xf>
    <xf numFmtId="179" fontId="62" fillId="0" borderId="6" xfId="0" applyNumberFormat="1" applyFont="1" applyBorder="1" applyAlignment="1">
      <alignment horizontal="center" vertical="center" wrapText="1"/>
    </xf>
    <xf numFmtId="179" fontId="50" fillId="0" borderId="6" xfId="0" applyNumberFormat="1" applyFont="1" applyBorder="1" applyAlignment="1">
      <alignment horizontal="center" vertical="center" wrapText="1"/>
    </xf>
    <xf numFmtId="0" fontId="50" fillId="0" borderId="6" xfId="0" applyFont="1" applyBorder="1" applyAlignment="1">
      <alignment horizontal="center" vertical="center" wrapText="1"/>
    </xf>
    <xf numFmtId="179" fontId="50" fillId="0" borderId="0" xfId="0" applyNumberFormat="1" applyFont="1" applyAlignment="1">
      <alignment horizontal="center" vertical="center" wrapText="1"/>
    </xf>
    <xf numFmtId="177" fontId="50" fillId="0" borderId="0" xfId="0" applyNumberFormat="1" applyFont="1" applyAlignment="1">
      <alignment horizontal="left" vertical="center" wrapText="1"/>
    </xf>
    <xf numFmtId="177" fontId="34" fillId="0" borderId="0" xfId="0" applyNumberFormat="1" applyFont="1" applyAlignment="1">
      <alignment horizontal="right" vertical="center" wrapText="1"/>
    </xf>
    <xf numFmtId="0" fontId="25" fillId="0" borderId="6" xfId="0" applyFont="1" applyBorder="1" applyAlignment="1">
      <alignment horizontal="center" vertical="center" wrapText="1"/>
    </xf>
    <xf numFmtId="177" fontId="25" fillId="0" borderId="6" xfId="0" applyNumberFormat="1" applyFont="1" applyBorder="1" applyAlignment="1">
      <alignment horizontal="center" vertical="center" wrapText="1"/>
    </xf>
    <xf numFmtId="179" fontId="62" fillId="0" borderId="6" xfId="3" applyNumberFormat="1" applyFont="1" applyBorder="1" applyAlignment="1">
      <alignment horizontal="center" vertical="center" wrapText="1"/>
    </xf>
    <xf numFmtId="177" fontId="50" fillId="0" borderId="6" xfId="3" applyNumberFormat="1" applyFont="1" applyBorder="1" applyAlignment="1">
      <alignment horizontal="center" vertical="center" wrapText="1"/>
    </xf>
    <xf numFmtId="177" fontId="50" fillId="0" borderId="6" xfId="0" applyNumberFormat="1" applyFont="1" applyBorder="1" applyAlignment="1">
      <alignment horizontal="center" vertical="center" wrapText="1"/>
    </xf>
    <xf numFmtId="0" fontId="66" fillId="0" borderId="6" xfId="0" applyFont="1" applyFill="1" applyBorder="1" applyAlignment="1">
      <alignment horizontal="center" vertical="center" wrapText="1"/>
    </xf>
    <xf numFmtId="178" fontId="50" fillId="0" borderId="6" xfId="0" applyNumberFormat="1" applyFont="1" applyFill="1" applyBorder="1" applyAlignment="1" applyProtection="1">
      <alignment vertical="center" wrapText="1"/>
      <protection locked="0"/>
    </xf>
    <xf numFmtId="178" fontId="50" fillId="0" borderId="0" xfId="7" applyNumberFormat="1" applyFont="1" applyFill="1" applyAlignment="1">
      <alignment horizontal="left" vertical="center"/>
    </xf>
    <xf numFmtId="178" fontId="50" fillId="0" borderId="0" xfId="7" applyNumberFormat="1" applyFont="1" applyFill="1" applyAlignment="1">
      <alignment horizontal="center" vertical="center"/>
    </xf>
    <xf numFmtId="0" fontId="67" fillId="0" borderId="0" xfId="0" applyFont="1" applyFill="1" applyAlignment="1">
      <alignment vertical="center"/>
    </xf>
    <xf numFmtId="0" fontId="67" fillId="0" borderId="0" xfId="0" applyFont="1" applyFill="1" applyAlignment="1">
      <alignment horizontal="center" vertical="center"/>
    </xf>
    <xf numFmtId="0" fontId="67" fillId="0" borderId="0" xfId="0" applyFont="1" applyFill="1" applyAlignment="1">
      <alignment horizontal="right" vertical="center"/>
    </xf>
    <xf numFmtId="0" fontId="27" fillId="0" borderId="6" xfId="0" applyFont="1" applyFill="1" applyBorder="1" applyAlignment="1">
      <alignment horizontal="center" vertical="center"/>
    </xf>
    <xf numFmtId="0" fontId="27" fillId="0" borderId="6" xfId="0" applyFont="1" applyFill="1" applyBorder="1" applyAlignment="1">
      <alignment horizontal="left" vertical="center"/>
    </xf>
    <xf numFmtId="182" fontId="27" fillId="0" borderId="6" xfId="0" applyNumberFormat="1" applyFont="1" applyFill="1" applyBorder="1" applyAlignment="1">
      <alignment horizontal="center" vertical="center"/>
    </xf>
    <xf numFmtId="184" fontId="27" fillId="0" borderId="6" xfId="0" applyNumberFormat="1" applyFont="1" applyFill="1" applyBorder="1" applyAlignment="1">
      <alignment horizontal="center" vertical="center"/>
    </xf>
    <xf numFmtId="0" fontId="26" fillId="0" borderId="6" xfId="0" applyFont="1" applyFill="1" applyBorder="1" applyAlignment="1">
      <alignment horizontal="left" vertical="center" wrapText="1"/>
    </xf>
    <xf numFmtId="182" fontId="26" fillId="0" borderId="6" xfId="0" applyNumberFormat="1" applyFont="1" applyFill="1" applyBorder="1" applyAlignment="1">
      <alignment horizontal="center" vertical="center" wrapText="1"/>
    </xf>
    <xf numFmtId="184" fontId="26" fillId="0" borderId="6"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wrapText="1"/>
    </xf>
    <xf numFmtId="184" fontId="26" fillId="0" borderId="6" xfId="0" applyNumberFormat="1" applyFont="1" applyFill="1" applyBorder="1" applyAlignment="1">
      <alignment horizontal="center" vertical="center" wrapText="1"/>
    </xf>
    <xf numFmtId="0" fontId="2" fillId="2" borderId="0" xfId="12" applyFont="1" applyFill="1" applyAlignment="1">
      <alignment horizontal="center" vertical="center"/>
    </xf>
    <xf numFmtId="0" fontId="1" fillId="2" borderId="0" xfId="12" applyFont="1" applyFill="1" applyAlignment="1">
      <alignment horizontal="center" vertical="center"/>
    </xf>
    <xf numFmtId="0" fontId="25" fillId="2" borderId="1" xfId="12" applyFont="1" applyFill="1" applyBorder="1" applyAlignment="1">
      <alignment horizontal="center" vertical="center"/>
    </xf>
    <xf numFmtId="0" fontId="25" fillId="2" borderId="6" xfId="12" applyFont="1" applyFill="1" applyBorder="1" applyAlignment="1">
      <alignment horizontal="center" vertical="center" wrapText="1"/>
    </xf>
    <xf numFmtId="3" fontId="7" fillId="2" borderId="8" xfId="12" applyNumberFormat="1" applyFont="1" applyFill="1" applyBorder="1" applyAlignment="1">
      <alignment horizontal="center" vertical="center" shrinkToFit="1"/>
    </xf>
    <xf numFmtId="10" fontId="7" fillId="2" borderId="7" xfId="12" applyNumberFormat="1" applyFont="1" applyFill="1" applyBorder="1" applyAlignment="1">
      <alignment horizontal="center" vertical="center" shrinkToFit="1"/>
    </xf>
    <xf numFmtId="10" fontId="7" fillId="2" borderId="2" xfId="12" applyNumberFormat="1" applyFont="1" applyFill="1" applyBorder="1" applyAlignment="1">
      <alignment horizontal="center" vertical="center" shrinkToFit="1"/>
    </xf>
    <xf numFmtId="3" fontId="7" fillId="2" borderId="7" xfId="12" applyNumberFormat="1" applyFont="1" applyFill="1" applyBorder="1" applyAlignment="1">
      <alignment horizontal="center" vertical="center" shrinkToFit="1"/>
    </xf>
    <xf numFmtId="3" fontId="6" fillId="2" borderId="7" xfId="21" applyNumberFormat="1" applyFont="1" applyFill="1" applyBorder="1" applyAlignment="1" applyProtection="1">
      <alignment horizontal="center" vertical="center" shrinkToFit="1"/>
    </xf>
    <xf numFmtId="10" fontId="6" fillId="2" borderId="7" xfId="12" applyNumberFormat="1" applyFont="1" applyFill="1" applyBorder="1" applyAlignment="1">
      <alignment horizontal="center" vertical="center" shrinkToFit="1"/>
    </xf>
    <xf numFmtId="10" fontId="6" fillId="2" borderId="2" xfId="12" applyNumberFormat="1" applyFont="1" applyFill="1" applyBorder="1" applyAlignment="1">
      <alignment horizontal="center" vertical="center" shrinkToFit="1"/>
    </xf>
    <xf numFmtId="3" fontId="7" fillId="2" borderId="12" xfId="12" applyNumberFormat="1" applyFont="1" applyFill="1" applyBorder="1" applyAlignment="1">
      <alignment horizontal="center" vertical="center" shrinkToFit="1"/>
    </xf>
    <xf numFmtId="10" fontId="7" fillId="2" borderId="12" xfId="12" applyNumberFormat="1" applyFont="1" applyFill="1" applyBorder="1" applyAlignment="1">
      <alignment horizontal="center" vertical="center" shrinkToFit="1"/>
    </xf>
    <xf numFmtId="10" fontId="7" fillId="2" borderId="3" xfId="12" applyNumberFormat="1" applyFont="1" applyFill="1" applyBorder="1" applyAlignment="1">
      <alignment horizontal="center" vertical="center" shrinkToFit="1"/>
    </xf>
    <xf numFmtId="0" fontId="41" fillId="0" borderId="0" xfId="12" applyFont="1" applyFill="1" applyAlignment="1">
      <alignment vertical="center"/>
    </xf>
    <xf numFmtId="0" fontId="2" fillId="2" borderId="0" xfId="12" applyFont="1" applyFill="1" applyAlignment="1">
      <alignment vertical="center"/>
    </xf>
    <xf numFmtId="0" fontId="1" fillId="2" borderId="1" xfId="12" applyFont="1" applyFill="1" applyBorder="1" applyAlignment="1">
      <alignment horizontal="center" vertical="center"/>
    </xf>
    <xf numFmtId="0" fontId="1" fillId="2" borderId="1" xfId="12" applyFont="1" applyFill="1" applyBorder="1" applyAlignment="1">
      <alignment horizontal="center" vertical="center" wrapText="1"/>
    </xf>
    <xf numFmtId="0" fontId="1" fillId="2" borderId="6" xfId="12" applyFont="1" applyFill="1" applyBorder="1" applyAlignment="1">
      <alignment horizontal="center" vertical="center" wrapText="1"/>
    </xf>
    <xf numFmtId="3" fontId="7" fillId="2" borderId="13" xfId="12" applyNumberFormat="1" applyFont="1" applyFill="1" applyBorder="1" applyAlignment="1">
      <alignment horizontal="center" vertical="center"/>
    </xf>
    <xf numFmtId="10" fontId="7" fillId="2" borderId="11" xfId="12" applyNumberFormat="1" applyFont="1" applyFill="1" applyBorder="1" applyAlignment="1">
      <alignment horizontal="center" vertical="center" shrinkToFit="1"/>
    </xf>
    <xf numFmtId="10" fontId="6" fillId="2" borderId="1" xfId="12" applyNumberFormat="1" applyFont="1" applyFill="1" applyBorder="1" applyAlignment="1">
      <alignment horizontal="center" vertical="center" shrinkToFit="1"/>
    </xf>
    <xf numFmtId="3" fontId="6" fillId="2" borderId="2" xfId="21" applyNumberFormat="1" applyFont="1" applyFill="1" applyBorder="1" applyAlignment="1" applyProtection="1">
      <alignment horizontal="center" vertical="center" shrinkToFit="1"/>
    </xf>
    <xf numFmtId="10" fontId="6" fillId="2" borderId="0" xfId="12" applyNumberFormat="1" applyFont="1" applyFill="1" applyBorder="1" applyAlignment="1">
      <alignment horizontal="center" vertical="center" shrinkToFit="1"/>
    </xf>
    <xf numFmtId="3" fontId="7" fillId="2" borderId="3" xfId="12" applyNumberFormat="1" applyFont="1" applyFill="1" applyBorder="1" applyAlignment="1">
      <alignment horizontal="center" vertical="center"/>
    </xf>
    <xf numFmtId="10" fontId="7" fillId="2" borderId="5" xfId="12" applyNumberFormat="1" applyFont="1" applyFill="1" applyBorder="1" applyAlignment="1">
      <alignment horizontal="center" vertical="center" shrinkToFit="1"/>
    </xf>
    <xf numFmtId="180" fontId="6" fillId="2" borderId="13" xfId="33" applyNumberFormat="1" applyFont="1" applyFill="1" applyBorder="1" applyAlignment="1">
      <alignment horizontal="center" vertical="center"/>
    </xf>
    <xf numFmtId="180" fontId="6" fillId="2" borderId="4" xfId="33" applyNumberFormat="1" applyFont="1" applyFill="1" applyBorder="1" applyAlignment="1">
      <alignment horizontal="center" vertical="center"/>
    </xf>
    <xf numFmtId="180" fontId="6" fillId="2" borderId="9" xfId="33" applyNumberFormat="1" applyFont="1" applyFill="1" applyBorder="1" applyAlignment="1">
      <alignment horizontal="center" vertical="center"/>
    </xf>
    <xf numFmtId="180" fontId="6" fillId="2" borderId="2" xfId="33" applyNumberFormat="1" applyFont="1" applyFill="1" applyBorder="1" applyAlignment="1">
      <alignment horizontal="center" vertical="center"/>
    </xf>
    <xf numFmtId="180" fontId="6" fillId="2" borderId="4" xfId="33" applyNumberFormat="1" applyFont="1" applyFill="1" applyBorder="1" applyAlignment="1" applyProtection="1">
      <alignment horizontal="center" vertical="center"/>
      <protection locked="0"/>
    </xf>
    <xf numFmtId="180" fontId="7" fillId="2" borderId="9" xfId="33" applyNumberFormat="1" applyFont="1" applyFill="1" applyBorder="1" applyAlignment="1">
      <alignment horizontal="center" vertical="center"/>
    </xf>
    <xf numFmtId="0" fontId="1" fillId="2" borderId="0" xfId="12" applyFont="1" applyFill="1" applyAlignment="1">
      <alignment vertical="center"/>
    </xf>
    <xf numFmtId="181" fontId="6" fillId="2" borderId="7" xfId="12" applyNumberFormat="1" applyFont="1" applyFill="1" applyBorder="1" applyAlignment="1">
      <alignment vertical="center"/>
    </xf>
    <xf numFmtId="181" fontId="7" fillId="2" borderId="2" xfId="12" applyNumberFormat="1" applyFont="1" applyFill="1" applyBorder="1" applyAlignment="1">
      <alignment vertical="center"/>
    </xf>
    <xf numFmtId="181" fontId="6" fillId="2" borderId="2" xfId="12" applyNumberFormat="1" applyFont="1" applyFill="1" applyBorder="1" applyAlignment="1">
      <alignment vertical="center"/>
    </xf>
    <xf numFmtId="181" fontId="6" fillId="2" borderId="2" xfId="21" applyNumberFormat="1" applyFont="1" applyFill="1" applyBorder="1" applyAlignment="1" applyProtection="1">
      <alignment vertical="center" shrinkToFit="1"/>
    </xf>
    <xf numFmtId="181" fontId="7" fillId="2" borderId="3" xfId="12" applyNumberFormat="1" applyFont="1" applyFill="1" applyBorder="1" applyAlignment="1">
      <alignment horizontal="center" vertical="center"/>
    </xf>
    <xf numFmtId="0" fontId="1" fillId="2" borderId="6" xfId="12" applyFont="1" applyFill="1" applyBorder="1" applyAlignment="1">
      <alignment horizontal="center" vertical="center"/>
    </xf>
    <xf numFmtId="181" fontId="6" fillId="2" borderId="4" xfId="21" applyNumberFormat="1" applyFont="1" applyFill="1" applyBorder="1" applyAlignment="1" applyProtection="1">
      <alignment vertical="center" shrinkToFit="1"/>
    </xf>
    <xf numFmtId="181" fontId="7" fillId="2" borderId="9" xfId="12" applyNumberFormat="1" applyFont="1" applyFill="1" applyBorder="1" applyAlignment="1">
      <alignment horizontal="center" vertical="center"/>
    </xf>
    <xf numFmtId="0" fontId="50" fillId="2" borderId="0" xfId="0" applyFont="1" applyFill="1" applyAlignment="1">
      <alignment horizontal="left" vertical="center"/>
    </xf>
    <xf numFmtId="0" fontId="0" fillId="2" borderId="0" xfId="0" applyFill="1" applyAlignment="1"/>
    <xf numFmtId="177" fontId="50" fillId="2" borderId="0" xfId="0" applyNumberFormat="1" applyFont="1" applyFill="1" applyAlignment="1">
      <alignment horizontal="left" vertical="center" wrapText="1"/>
    </xf>
    <xf numFmtId="0" fontId="34" fillId="2" borderId="0" xfId="0" applyFont="1" applyFill="1" applyAlignment="1">
      <alignment horizontal="right" vertical="center" wrapText="1"/>
    </xf>
    <xf numFmtId="0" fontId="25" fillId="2" borderId="6" xfId="0" applyFont="1" applyFill="1" applyBorder="1" applyAlignment="1">
      <alignment horizontal="center" vertical="center" wrapText="1"/>
    </xf>
    <xf numFmtId="0" fontId="62" fillId="2" borderId="6" xfId="0" applyFont="1" applyFill="1" applyBorder="1" applyAlignment="1">
      <alignment horizontal="center" vertical="center" wrapText="1"/>
    </xf>
    <xf numFmtId="177" fontId="62" fillId="2" borderId="6" xfId="0" applyNumberFormat="1" applyFont="1" applyFill="1" applyBorder="1" applyAlignment="1">
      <alignment horizontal="center" vertical="center" wrapText="1"/>
    </xf>
    <xf numFmtId="0" fontId="50" fillId="2" borderId="6" xfId="0" applyFont="1" applyFill="1" applyBorder="1" applyAlignment="1">
      <alignment horizontal="center" vertical="center" wrapText="1"/>
    </xf>
    <xf numFmtId="177" fontId="50" fillId="2" borderId="6" xfId="0" applyNumberFormat="1" applyFont="1" applyFill="1" applyBorder="1" applyAlignment="1">
      <alignment horizontal="center" vertical="center" wrapText="1"/>
    </xf>
    <xf numFmtId="0" fontId="0" fillId="2" borderId="0" xfId="0" applyFill="1">
      <alignment vertical="center"/>
    </xf>
    <xf numFmtId="0" fontId="47" fillId="2" borderId="0" xfId="0" applyFont="1" applyFill="1" applyAlignment="1">
      <alignment horizontal="center" vertical="center"/>
    </xf>
    <xf numFmtId="178" fontId="49" fillId="2" borderId="6" xfId="12" applyNumberFormat="1" applyFont="1" applyFill="1" applyBorder="1" applyAlignment="1">
      <alignment horizontal="center" vertical="center" shrinkToFit="1"/>
    </xf>
    <xf numFmtId="0" fontId="0" fillId="2" borderId="0" xfId="0" applyFill="1" applyAlignment="1">
      <alignment horizontal="right" vertical="center"/>
    </xf>
    <xf numFmtId="0" fontId="0" fillId="2" borderId="0" xfId="0" applyFill="1" applyBorder="1" applyAlignment="1">
      <alignment horizontal="right" vertical="center"/>
    </xf>
    <xf numFmtId="3" fontId="52" fillId="2" borderId="6" xfId="0" applyNumberFormat="1" applyFont="1" applyFill="1" applyBorder="1" applyAlignment="1" applyProtection="1">
      <alignment horizontal="center" vertical="center"/>
    </xf>
    <xf numFmtId="181" fontId="49" fillId="2" borderId="6" xfId="12" applyNumberFormat="1" applyFont="1" applyFill="1" applyBorder="1" applyAlignment="1">
      <alignment horizontal="center" vertical="center"/>
    </xf>
    <xf numFmtId="3" fontId="34" fillId="2" borderId="6" xfId="0" applyNumberFormat="1" applyFont="1" applyFill="1" applyBorder="1" applyAlignment="1" applyProtection="1">
      <alignment horizontal="center" vertical="center"/>
    </xf>
    <xf numFmtId="0" fontId="48" fillId="2" borderId="0" xfId="0" applyFont="1" applyFill="1" applyAlignment="1">
      <alignment horizontal="right" vertical="center"/>
    </xf>
    <xf numFmtId="0" fontId="55" fillId="2" borderId="0" xfId="0" applyFont="1" applyFill="1" applyAlignment="1">
      <alignment horizontal="center" vertical="center"/>
    </xf>
    <xf numFmtId="0" fontId="50" fillId="0" borderId="6" xfId="0" applyNumberFormat="1" applyFont="1" applyFill="1" applyBorder="1" applyAlignment="1" applyProtection="1">
      <alignment horizontal="left" vertical="center"/>
    </xf>
    <xf numFmtId="183" fontId="50" fillId="2" borderId="6" xfId="0" applyNumberFormat="1" applyFont="1" applyFill="1" applyBorder="1" applyAlignment="1">
      <alignment horizontal="right" vertical="center"/>
    </xf>
    <xf numFmtId="2" fontId="25" fillId="2" borderId="6" xfId="0" applyNumberFormat="1" applyFont="1" applyFill="1" applyBorder="1" applyAlignment="1">
      <alignment horizontal="center" vertical="center"/>
    </xf>
    <xf numFmtId="185" fontId="50" fillId="2" borderId="6" xfId="0" applyNumberFormat="1" applyFont="1" applyFill="1" applyBorder="1" applyAlignment="1">
      <alignment horizontal="right" vertical="center"/>
    </xf>
    <xf numFmtId="180" fontId="50" fillId="2" borderId="6" xfId="0" applyNumberFormat="1" applyFont="1" applyFill="1" applyBorder="1" applyAlignment="1">
      <alignment horizontal="right" vertical="center"/>
    </xf>
    <xf numFmtId="0" fontId="2" fillId="0" borderId="8" xfId="12" applyFont="1" applyFill="1" applyBorder="1" applyAlignment="1">
      <alignment vertical="center"/>
    </xf>
    <xf numFmtId="0" fontId="2" fillId="0" borderId="13" xfId="12" applyFont="1" applyFill="1" applyBorder="1" applyAlignment="1">
      <alignment vertical="center"/>
    </xf>
    <xf numFmtId="0" fontId="2" fillId="0" borderId="12" xfId="12" applyFont="1" applyFill="1" applyBorder="1" applyAlignment="1">
      <alignment vertical="center"/>
    </xf>
    <xf numFmtId="0" fontId="2" fillId="0" borderId="9" xfId="12" applyFont="1" applyFill="1" applyBorder="1" applyAlignment="1">
      <alignment vertical="center"/>
    </xf>
    <xf numFmtId="3" fontId="7" fillId="0" borderId="1" xfId="12" applyNumberFormat="1" applyFont="1" applyFill="1" applyBorder="1" applyAlignment="1">
      <alignment horizontal="center" vertical="center" shrinkToFit="1"/>
    </xf>
    <xf numFmtId="3" fontId="7" fillId="0" borderId="2" xfId="12" applyNumberFormat="1" applyFont="1" applyFill="1" applyBorder="1" applyAlignment="1">
      <alignment horizontal="center" vertical="center" shrinkToFit="1"/>
    </xf>
    <xf numFmtId="3" fontId="7" fillId="0" borderId="3" xfId="12" applyNumberFormat="1" applyFont="1" applyFill="1" applyBorder="1" applyAlignment="1">
      <alignment horizontal="center" vertical="center" shrinkToFit="1"/>
    </xf>
    <xf numFmtId="0" fontId="5" fillId="2" borderId="5" xfId="12" applyFont="1" applyFill="1" applyBorder="1" applyAlignment="1">
      <alignment horizontal="right" vertical="center"/>
    </xf>
    <xf numFmtId="0" fontId="35" fillId="0" borderId="0" xfId="0" applyFont="1" applyAlignment="1">
      <alignment horizontal="center" vertical="center"/>
    </xf>
    <xf numFmtId="0" fontId="38" fillId="0" borderId="0" xfId="0" applyFont="1" applyAlignment="1">
      <alignment horizontal="center" vertical="center"/>
    </xf>
    <xf numFmtId="0" fontId="8" fillId="0" borderId="0" xfId="0" applyFont="1" applyAlignment="1">
      <alignment horizontal="center" vertical="center"/>
    </xf>
    <xf numFmtId="0" fontId="40" fillId="0" borderId="0" xfId="0" applyFont="1" applyAlignment="1">
      <alignment horizontal="center" vertical="center"/>
    </xf>
    <xf numFmtId="0" fontId="4" fillId="0" borderId="0" xfId="12" applyFont="1" applyFill="1" applyAlignment="1">
      <alignment horizontal="center" vertical="center"/>
    </xf>
    <xf numFmtId="0" fontId="5" fillId="0" borderId="5" xfId="12" applyFont="1" applyFill="1" applyBorder="1" applyAlignment="1">
      <alignment horizontal="right" vertical="center"/>
    </xf>
    <xf numFmtId="0" fontId="25" fillId="0" borderId="6" xfId="12" applyFont="1" applyFill="1" applyBorder="1" applyAlignment="1">
      <alignment horizontal="center" vertical="center"/>
    </xf>
    <xf numFmtId="0" fontId="8" fillId="0" borderId="1" xfId="12" applyFont="1" applyFill="1" applyBorder="1" applyAlignment="1">
      <alignment horizontal="center" vertical="center"/>
    </xf>
    <xf numFmtId="0" fontId="8" fillId="0" borderId="2" xfId="12" applyFont="1" applyFill="1" applyBorder="1" applyAlignment="1">
      <alignment horizontal="center" vertical="center"/>
    </xf>
    <xf numFmtId="0" fontId="1" fillId="0" borderId="6" xfId="12" applyFont="1" applyFill="1" applyBorder="1" applyAlignment="1">
      <alignment horizontal="center" vertical="center" wrapText="1"/>
    </xf>
    <xf numFmtId="0" fontId="1" fillId="0" borderId="1" xfId="12" applyFont="1" applyFill="1" applyBorder="1" applyAlignment="1">
      <alignment horizontal="center" vertical="center" wrapText="1"/>
    </xf>
    <xf numFmtId="0" fontId="1" fillId="0" borderId="6" xfId="12" applyFont="1" applyFill="1" applyBorder="1" applyAlignment="1">
      <alignment horizontal="center" vertical="center"/>
    </xf>
    <xf numFmtId="0" fontId="44" fillId="0" borderId="0" xfId="12" applyFont="1" applyFill="1" applyAlignment="1">
      <alignment horizontal="center" vertical="center"/>
    </xf>
    <xf numFmtId="0" fontId="5" fillId="2" borderId="5" xfId="12" applyFont="1" applyFill="1" applyBorder="1" applyAlignment="1">
      <alignment horizontal="right" vertical="center"/>
    </xf>
    <xf numFmtId="0" fontId="1" fillId="2" borderId="6" xfId="12" applyFont="1" applyFill="1" applyBorder="1" applyAlignment="1">
      <alignment horizontal="center" vertical="center" wrapText="1"/>
    </xf>
    <xf numFmtId="0" fontId="1" fillId="2" borderId="1" xfId="12" applyFont="1" applyFill="1" applyBorder="1" applyAlignment="1">
      <alignment horizontal="center" vertical="center" wrapText="1"/>
    </xf>
    <xf numFmtId="0" fontId="25" fillId="2" borderId="6" xfId="12" applyFont="1" applyFill="1" applyBorder="1" applyAlignment="1">
      <alignment horizontal="center" vertical="center"/>
    </xf>
    <xf numFmtId="0" fontId="1" fillId="2" borderId="6" xfId="12" applyFont="1" applyFill="1" applyBorder="1" applyAlignment="1">
      <alignment horizontal="center" vertical="center"/>
    </xf>
    <xf numFmtId="0" fontId="45" fillId="0" borderId="0" xfId="12" applyFont="1" applyFill="1" applyAlignment="1">
      <alignment horizontal="center" vertical="center"/>
    </xf>
    <xf numFmtId="0" fontId="3" fillId="0" borderId="0" xfId="12" applyFont="1" applyFill="1" applyAlignment="1">
      <alignment horizontal="center" vertical="center"/>
    </xf>
    <xf numFmtId="0" fontId="1" fillId="0" borderId="3" xfId="12" applyFont="1" applyFill="1" applyBorder="1" applyAlignment="1">
      <alignment horizontal="center" vertical="center" wrapText="1"/>
    </xf>
    <xf numFmtId="0" fontId="1" fillId="2" borderId="3" xfId="12" applyFont="1" applyFill="1" applyBorder="1" applyAlignment="1">
      <alignment horizontal="center" vertical="center" wrapText="1"/>
    </xf>
    <xf numFmtId="0" fontId="41" fillId="0" borderId="0" xfId="12" applyFont="1" applyFill="1" applyAlignment="1">
      <alignment horizontal="left" vertical="center"/>
    </xf>
    <xf numFmtId="0" fontId="2" fillId="0" borderId="0" xfId="12" applyFont="1" applyFill="1" applyAlignment="1">
      <alignment horizontal="left" vertical="center"/>
    </xf>
    <xf numFmtId="0" fontId="44" fillId="0" borderId="0" xfId="12" applyFont="1" applyFill="1" applyAlignment="1">
      <alignment horizontal="center" vertical="center" wrapText="1"/>
    </xf>
    <xf numFmtId="0" fontId="4" fillId="0" borderId="0" xfId="12" applyFont="1" applyFill="1" applyAlignment="1">
      <alignment horizontal="center" vertical="center" wrapText="1"/>
    </xf>
    <xf numFmtId="0" fontId="8" fillId="0" borderId="6" xfId="12" applyFont="1" applyFill="1" applyBorder="1" applyAlignment="1">
      <alignment horizontal="center" vertical="center" wrapText="1"/>
    </xf>
    <xf numFmtId="0" fontId="8" fillId="0" borderId="1" xfId="12" applyFont="1" applyFill="1" applyBorder="1" applyAlignment="1">
      <alignment horizontal="center" vertical="center" wrapText="1"/>
    </xf>
    <xf numFmtId="0" fontId="43" fillId="0" borderId="0" xfId="0" applyFont="1" applyAlignment="1">
      <alignment horizontal="left" vertical="center"/>
    </xf>
    <xf numFmtId="0" fontId="0" fillId="0" borderId="0" xfId="0" applyAlignment="1">
      <alignment horizontal="left" vertical="center"/>
    </xf>
    <xf numFmtId="0" fontId="46" fillId="0" borderId="0" xfId="12" applyFont="1" applyFill="1" applyAlignment="1">
      <alignment horizontal="center" vertical="center" wrapText="1"/>
    </xf>
    <xf numFmtId="0" fontId="8" fillId="0"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12" applyFont="1" applyFill="1" applyBorder="1" applyAlignment="1">
      <alignment horizontal="center" vertical="center"/>
    </xf>
    <xf numFmtId="0" fontId="46" fillId="0" borderId="0" xfId="12" applyFont="1" applyFill="1" applyAlignment="1">
      <alignment horizontal="center" vertical="center"/>
    </xf>
    <xf numFmtId="0" fontId="54" fillId="0" borderId="0" xfId="0" applyFont="1" applyFill="1" applyAlignment="1">
      <alignment horizontal="center" vertical="center"/>
    </xf>
    <xf numFmtId="0" fontId="52" fillId="0" borderId="6"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3" xfId="0" applyFont="1" applyFill="1" applyBorder="1" applyAlignment="1">
      <alignment horizontal="center" vertical="center" wrapText="1"/>
    </xf>
    <xf numFmtId="179" fontId="28" fillId="0" borderId="0" xfId="0" applyNumberFormat="1" applyFont="1" applyFill="1" applyBorder="1" applyAlignment="1">
      <alignment horizontal="right" vertical="center"/>
    </xf>
    <xf numFmtId="0" fontId="52" fillId="0" borderId="1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12" applyFont="1" applyFill="1" applyBorder="1" applyAlignment="1">
      <alignment horizontal="right" vertical="center"/>
    </xf>
    <xf numFmtId="0" fontId="1" fillId="0" borderId="14" xfId="12" applyFont="1" applyFill="1" applyBorder="1" applyAlignment="1">
      <alignment horizontal="center" vertical="center"/>
    </xf>
    <xf numFmtId="0" fontId="1" fillId="0" borderId="15" xfId="12" applyFont="1" applyFill="1" applyBorder="1" applyAlignment="1">
      <alignment horizontal="center" vertical="center"/>
    </xf>
    <xf numFmtId="0" fontId="50" fillId="2" borderId="11" xfId="6" applyFont="1" applyFill="1" applyBorder="1" applyAlignment="1">
      <alignment horizontal="center" vertical="center"/>
    </xf>
    <xf numFmtId="0" fontId="50" fillId="2" borderId="0" xfId="6" applyFont="1" applyFill="1" applyBorder="1" applyAlignment="1">
      <alignment horizontal="center" vertical="center"/>
    </xf>
    <xf numFmtId="0" fontId="56" fillId="2" borderId="0" xfId="32" applyFont="1" applyFill="1" applyBorder="1" applyAlignment="1">
      <alignment horizontal="center" vertical="center" wrapText="1" shrinkToFit="1"/>
    </xf>
    <xf numFmtId="0" fontId="58" fillId="2" borderId="6" xfId="6" applyFont="1" applyFill="1" applyBorder="1" applyAlignment="1">
      <alignment horizontal="center" vertical="center" wrapText="1"/>
    </xf>
    <xf numFmtId="0" fontId="25" fillId="2" borderId="6" xfId="31" applyNumberFormat="1" applyFont="1" applyFill="1" applyBorder="1" applyAlignment="1" applyProtection="1">
      <alignment horizontal="center" vertical="center" wrapText="1" shrinkToFit="1"/>
      <protection locked="0"/>
    </xf>
    <xf numFmtId="178" fontId="48" fillId="2" borderId="6" xfId="32" applyNumberFormat="1" applyFont="1" applyFill="1" applyBorder="1" applyAlignment="1">
      <alignment horizontal="center" vertical="center"/>
    </xf>
    <xf numFmtId="0" fontId="19" fillId="0" borderId="0" xfId="12" applyFont="1" applyFill="1" applyAlignment="1">
      <alignment vertical="center" wrapText="1"/>
    </xf>
    <xf numFmtId="0" fontId="1" fillId="0" borderId="1" xfId="12" applyFont="1" applyFill="1" applyBorder="1" applyAlignment="1">
      <alignment horizontal="center" vertical="center"/>
    </xf>
    <xf numFmtId="0" fontId="1" fillId="0" borderId="3" xfId="12" applyFont="1" applyFill="1" applyBorder="1" applyAlignment="1">
      <alignment horizontal="center" vertical="center"/>
    </xf>
    <xf numFmtId="0" fontId="57" fillId="2" borderId="0" xfId="34" applyNumberFormat="1" applyFont="1" applyFill="1" applyBorder="1" applyAlignment="1">
      <alignment horizontal="center" vertical="center" wrapText="1"/>
    </xf>
    <xf numFmtId="0" fontId="57" fillId="0" borderId="0" xfId="34" applyNumberFormat="1" applyFont="1" applyFill="1" applyBorder="1" applyAlignment="1">
      <alignment horizontal="center" vertical="center" shrinkToFit="1"/>
    </xf>
    <xf numFmtId="0" fontId="57" fillId="0" borderId="0" xfId="34" applyNumberFormat="1" applyFont="1" applyBorder="1" applyAlignment="1">
      <alignment horizontal="center" vertical="center" wrapText="1"/>
    </xf>
    <xf numFmtId="0" fontId="25" fillId="0" borderId="6" xfId="0" applyFont="1" applyBorder="1" applyAlignment="1">
      <alignment horizontal="center" vertical="center" wrapText="1"/>
    </xf>
    <xf numFmtId="179" fontId="25" fillId="0" borderId="6" xfId="0" applyNumberFormat="1" applyFont="1" applyBorder="1" applyAlignment="1">
      <alignment horizontal="center" vertical="center" wrapText="1"/>
    </xf>
    <xf numFmtId="0" fontId="57" fillId="0" borderId="0" xfId="34" applyNumberFormat="1" applyFont="1" applyBorder="1" applyAlignment="1">
      <alignment horizontal="left" vertical="center" wrapText="1"/>
    </xf>
    <xf numFmtId="0" fontId="57" fillId="0" borderId="0" xfId="34" applyNumberFormat="1" applyFont="1" applyBorder="1" applyAlignment="1">
      <alignment horizontal="center" vertical="center" shrinkToFit="1"/>
    </xf>
    <xf numFmtId="0" fontId="57" fillId="0" borderId="0" xfId="7" applyFont="1" applyFill="1" applyAlignment="1">
      <alignment horizontal="center" vertical="center" wrapText="1"/>
    </xf>
  </cellXfs>
  <cellStyles count="37">
    <cellStyle name="百分比 2 2" xfId="1"/>
    <cellStyle name="百分比 2 2 2" xfId="2"/>
    <cellStyle name="常规" xfId="0" builtinId="0"/>
    <cellStyle name="常规 10 3" xfId="3"/>
    <cellStyle name="常规 100" xfId="4"/>
    <cellStyle name="常规 100 2" xfId="5"/>
    <cellStyle name="常规 104 3" xfId="6"/>
    <cellStyle name="常规 107" xfId="7"/>
    <cellStyle name="常规 107 2" xfId="8"/>
    <cellStyle name="常规 11 3 2" xfId="9"/>
    <cellStyle name="常规 11 3 2 2" xfId="10"/>
    <cellStyle name="常规 2" xfId="11"/>
    <cellStyle name="常规 2 2" xfId="12"/>
    <cellStyle name="常规 2 2 2" xfId="13"/>
    <cellStyle name="常规 2 3" xfId="14"/>
    <cellStyle name="常规 2 3 2" xfId="15"/>
    <cellStyle name="常规 2 4" xfId="16"/>
    <cellStyle name="常规 3" xfId="17"/>
    <cellStyle name="常规 3 2" xfId="18"/>
    <cellStyle name="常规 3 5" xfId="19"/>
    <cellStyle name="常规 3 5 2" xfId="20"/>
    <cellStyle name="常规 4" xfId="21"/>
    <cellStyle name="常规 4 2" xfId="22"/>
    <cellStyle name="常规 5" xfId="23"/>
    <cellStyle name="常规 6" xfId="24"/>
    <cellStyle name="常规 6 2" xfId="25"/>
    <cellStyle name="常规 7" xfId="26"/>
    <cellStyle name="常规 7 2" xfId="27"/>
    <cellStyle name="常规 8" xfId="28"/>
    <cellStyle name="常规 8 2" xfId="29"/>
    <cellStyle name="常规 9" xfId="30"/>
    <cellStyle name="常规_11月小本 3" xfId="31"/>
    <cellStyle name="常规_2012年国有资本经营预算报表（只含山东省本级报省人代会审议2） 2" xfId="32"/>
    <cellStyle name="常规_Sheet2" xfId="33"/>
    <cellStyle name="常规_各市及省级预算外年终数据(2008年1月1日) 2" xfId="34"/>
    <cellStyle name="千位分隔[0] 2 2" xfId="35"/>
    <cellStyle name="千位分隔[0] 2 2 2"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M24"/>
  <sheetViews>
    <sheetView workbookViewId="0">
      <selection activeCell="A15" sqref="A15:G15"/>
    </sheetView>
  </sheetViews>
  <sheetFormatPr defaultColWidth="7.75" defaultRowHeight="13.5"/>
  <cols>
    <col min="1" max="3" width="7.75" style="188"/>
    <col min="4" max="4" width="12.875" style="188" customWidth="1"/>
    <col min="5" max="6" width="7.75" style="188"/>
    <col min="7" max="7" width="30.75" style="188" customWidth="1"/>
    <col min="8" max="16384" width="7.75" style="188"/>
  </cols>
  <sheetData>
    <row r="15" spans="1:7" ht="46.5">
      <c r="A15" s="346" t="s">
        <v>543</v>
      </c>
      <c r="B15" s="346"/>
      <c r="C15" s="346"/>
      <c r="D15" s="346"/>
      <c r="E15" s="346"/>
      <c r="F15" s="346"/>
      <c r="G15" s="346"/>
    </row>
    <row r="19" spans="3:13" ht="31.5">
      <c r="C19" s="347"/>
      <c r="D19" s="347"/>
      <c r="E19" s="347"/>
      <c r="F19" s="347"/>
      <c r="G19" s="347"/>
      <c r="H19" s="347"/>
      <c r="I19" s="347"/>
      <c r="J19" s="347"/>
    </row>
    <row r="24" spans="3:13" ht="27">
      <c r="M24" s="189"/>
    </row>
  </sheetData>
  <mergeCells count="3">
    <mergeCell ref="A15:G15"/>
    <mergeCell ref="C19:F19"/>
    <mergeCell ref="G19:J19"/>
  </mergeCells>
  <phoneticPr fontId="3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B3" sqref="B3"/>
    </sheetView>
  </sheetViews>
  <sheetFormatPr defaultRowHeight="14.25"/>
  <cols>
    <col min="1" max="1" width="42.75" style="2" customWidth="1"/>
    <col min="2" max="2" width="43.75" style="2" customWidth="1"/>
    <col min="3" max="218" width="9" style="2"/>
    <col min="219" max="219" width="55.125" style="2" customWidth="1"/>
    <col min="220" max="220" width="31.875" style="2" customWidth="1"/>
    <col min="221" max="16384" width="9" style="2"/>
  </cols>
  <sheetData>
    <row r="1" spans="1:5">
      <c r="A1" s="287" t="s">
        <v>761</v>
      </c>
    </row>
    <row r="2" spans="1:5" ht="65.25" customHeight="1">
      <c r="A2" s="370" t="s">
        <v>609</v>
      </c>
      <c r="B2" s="371"/>
    </row>
    <row r="3" spans="1:5" ht="20.25" customHeight="1">
      <c r="A3" s="1"/>
      <c r="B3" s="24" t="s">
        <v>2</v>
      </c>
    </row>
    <row r="4" spans="1:5" s="1" customFormat="1" ht="24.95" customHeight="1">
      <c r="A4" s="353" t="s">
        <v>3</v>
      </c>
      <c r="B4" s="372" t="s">
        <v>6</v>
      </c>
      <c r="E4" s="2"/>
    </row>
    <row r="5" spans="1:5" s="1" customFormat="1" ht="36" customHeight="1">
      <c r="A5" s="354"/>
      <c r="B5" s="373"/>
      <c r="E5" s="2"/>
    </row>
    <row r="6" spans="1:5" ht="24.95" customHeight="1">
      <c r="A6" s="15" t="s">
        <v>210</v>
      </c>
      <c r="B6" s="16">
        <f>SUM(B7:B23)</f>
        <v>99682</v>
      </c>
    </row>
    <row r="7" spans="1:5" s="14" customFormat="1" ht="24.95" customHeight="1">
      <c r="A7" s="17" t="s">
        <v>211</v>
      </c>
      <c r="B7" s="18">
        <v>1664</v>
      </c>
    </row>
    <row r="8" spans="1:5" s="14" customFormat="1" ht="24.95" customHeight="1">
      <c r="A8" s="17" t="s">
        <v>212</v>
      </c>
      <c r="B8" s="18">
        <v>486</v>
      </c>
    </row>
    <row r="9" spans="1:5" s="14" customFormat="1" ht="24.95" customHeight="1">
      <c r="A9" s="17" t="s">
        <v>213</v>
      </c>
      <c r="B9" s="18">
        <v>2884</v>
      </c>
    </row>
    <row r="10" spans="1:5" s="14" customFormat="1" ht="24.95" customHeight="1">
      <c r="A10" s="17" t="s">
        <v>214</v>
      </c>
      <c r="B10" s="18">
        <v>910</v>
      </c>
    </row>
    <row r="11" spans="1:5" s="14" customFormat="1" ht="24.95" customHeight="1">
      <c r="A11" s="17" t="s">
        <v>215</v>
      </c>
      <c r="B11" s="18">
        <v>170</v>
      </c>
    </row>
    <row r="12" spans="1:5" s="14" customFormat="1" ht="24.95" customHeight="1">
      <c r="A12" s="17" t="s">
        <v>216</v>
      </c>
      <c r="B12" s="18">
        <v>2567</v>
      </c>
    </row>
    <row r="13" spans="1:5" s="14" customFormat="1" ht="24.95" customHeight="1">
      <c r="A13" s="17" t="s">
        <v>217</v>
      </c>
      <c r="B13" s="18">
        <v>1110</v>
      </c>
    </row>
    <row r="14" spans="1:5" s="14" customFormat="1" ht="24.95" customHeight="1">
      <c r="A14" s="17" t="s">
        <v>218</v>
      </c>
      <c r="B14" s="18">
        <v>27258</v>
      </c>
    </row>
    <row r="15" spans="1:5" s="14" customFormat="1" ht="24.95" customHeight="1">
      <c r="A15" s="17" t="s">
        <v>219</v>
      </c>
      <c r="B15" s="18">
        <v>36529</v>
      </c>
    </row>
    <row r="16" spans="1:5" s="14" customFormat="1" ht="24.95" customHeight="1">
      <c r="A16" s="17" t="s">
        <v>220</v>
      </c>
      <c r="B16" s="19">
        <v>15920</v>
      </c>
    </row>
    <row r="17" spans="1:2" s="14" customFormat="1" ht="24.95" customHeight="1">
      <c r="A17" s="17" t="s">
        <v>221</v>
      </c>
      <c r="B17" s="19">
        <v>1022</v>
      </c>
    </row>
    <row r="18" spans="1:2" s="14" customFormat="1" ht="24.95" customHeight="1">
      <c r="A18" s="17" t="s">
        <v>222</v>
      </c>
      <c r="B18" s="19">
        <v>1556</v>
      </c>
    </row>
    <row r="19" spans="1:2" s="14" customFormat="1" ht="24.95" customHeight="1">
      <c r="A19" s="17" t="s">
        <v>223</v>
      </c>
      <c r="B19" s="19">
        <v>1202</v>
      </c>
    </row>
    <row r="20" spans="1:2" s="14" customFormat="1" ht="24.95" customHeight="1">
      <c r="A20" s="17" t="s">
        <v>224</v>
      </c>
      <c r="B20" s="19">
        <v>481</v>
      </c>
    </row>
    <row r="21" spans="1:2" s="14" customFormat="1" ht="24.95" customHeight="1">
      <c r="A21" s="17" t="s">
        <v>225</v>
      </c>
      <c r="B21" s="19">
        <v>5883</v>
      </c>
    </row>
    <row r="22" spans="1:2" s="14" customFormat="1" ht="24.95" customHeight="1">
      <c r="A22" s="17" t="s">
        <v>226</v>
      </c>
      <c r="B22" s="19">
        <v>19</v>
      </c>
    </row>
    <row r="23" spans="1:2" ht="24.95" customHeight="1">
      <c r="A23" s="20" t="s">
        <v>227</v>
      </c>
      <c r="B23" s="21">
        <v>21</v>
      </c>
    </row>
  </sheetData>
  <mergeCells count="3">
    <mergeCell ref="A2:B2"/>
    <mergeCell ref="A4:A5"/>
    <mergeCell ref="B4:B5"/>
  </mergeCells>
  <phoneticPr fontId="36" type="noConversion"/>
  <dataValidations count="1">
    <dataValidation type="whole" allowBlank="1" showInputMessage="1" showErrorMessage="1" error="不得保留小数" sqref="HL21:HL23 HL65505:HL65514 HL65519:HL65522">
      <formula1>-800000000000</formula1>
      <formula2>1000000000000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F10" sqref="F10"/>
    </sheetView>
  </sheetViews>
  <sheetFormatPr defaultRowHeight="30.75" customHeight="1"/>
  <cols>
    <col min="1" max="1" width="19.125" customWidth="1"/>
    <col min="2" max="3" width="19.125" style="323" customWidth="1"/>
    <col min="4" max="5" width="19.125" customWidth="1"/>
  </cols>
  <sheetData>
    <row r="1" spans="1:5" ht="30.75" customHeight="1">
      <c r="A1" s="374" t="s">
        <v>610</v>
      </c>
      <c r="B1" s="375"/>
      <c r="C1" s="375"/>
      <c r="D1" s="375"/>
      <c r="E1" s="375"/>
    </row>
    <row r="2" spans="1:5" ht="30.75" customHeight="1">
      <c r="A2" s="376" t="s">
        <v>775</v>
      </c>
      <c r="B2" s="376"/>
      <c r="C2" s="376"/>
      <c r="D2" s="376"/>
      <c r="E2" s="376"/>
    </row>
    <row r="3" spans="1:5" ht="30.75" customHeight="1">
      <c r="A3" s="196"/>
      <c r="B3" s="324"/>
      <c r="C3" s="324"/>
      <c r="D3" s="196"/>
      <c r="E3" s="197" t="s">
        <v>611</v>
      </c>
    </row>
    <row r="4" spans="1:5" ht="30.75" customHeight="1">
      <c r="A4" s="377" t="s">
        <v>612</v>
      </c>
      <c r="B4" s="377" t="s">
        <v>613</v>
      </c>
      <c r="C4" s="377"/>
      <c r="D4" s="377"/>
      <c r="E4" s="377" t="s">
        <v>614</v>
      </c>
    </row>
    <row r="5" spans="1:5" ht="30.75" customHeight="1">
      <c r="A5" s="377"/>
      <c r="B5" s="378" t="s">
        <v>615</v>
      </c>
      <c r="C5" s="379" t="s">
        <v>616</v>
      </c>
      <c r="D5" s="381" t="s">
        <v>617</v>
      </c>
      <c r="E5" s="377"/>
    </row>
    <row r="6" spans="1:5" ht="30.75" customHeight="1">
      <c r="A6" s="377"/>
      <c r="B6" s="378"/>
      <c r="C6" s="380"/>
      <c r="D6" s="382"/>
      <c r="E6" s="377"/>
    </row>
    <row r="7" spans="1:5" ht="30.75" customHeight="1">
      <c r="A7" s="198" t="s">
        <v>618</v>
      </c>
      <c r="B7" s="325">
        <v>89309.645354695502</v>
      </c>
      <c r="C7" s="325">
        <v>89309.645354695502</v>
      </c>
      <c r="D7" s="199"/>
      <c r="E7" s="200"/>
    </row>
    <row r="8" spans="1:5" ht="30.75" customHeight="1">
      <c r="A8" s="198" t="s">
        <v>619</v>
      </c>
      <c r="B8" s="325">
        <v>23240.306420978999</v>
      </c>
      <c r="C8" s="325">
        <v>23240.306420978999</v>
      </c>
      <c r="D8" s="199"/>
      <c r="E8" s="200"/>
    </row>
    <row r="9" spans="1:5" ht="30.75" customHeight="1">
      <c r="A9" s="198" t="s">
        <v>620</v>
      </c>
      <c r="B9" s="325">
        <v>6824.5542656837597</v>
      </c>
      <c r="C9" s="325">
        <v>6824.5542656837597</v>
      </c>
      <c r="D9" s="199"/>
      <c r="E9" s="200"/>
    </row>
    <row r="10" spans="1:5" ht="30.75" customHeight="1">
      <c r="A10" s="198" t="s">
        <v>621</v>
      </c>
      <c r="B10" s="325">
        <v>7240.2648382747802</v>
      </c>
      <c r="C10" s="325">
        <v>7240.2648382747802</v>
      </c>
      <c r="D10" s="199"/>
      <c r="E10" s="200"/>
    </row>
    <row r="11" spans="1:5" ht="30.75" customHeight="1">
      <c r="A11" s="198" t="s">
        <v>622</v>
      </c>
      <c r="B11" s="325">
        <v>6949.6374221739798</v>
      </c>
      <c r="C11" s="325">
        <v>6949.6374221739798</v>
      </c>
      <c r="D11" s="199"/>
      <c r="E11" s="200"/>
    </row>
    <row r="12" spans="1:5" ht="30.75" customHeight="1">
      <c r="A12" s="198" t="s">
        <v>623</v>
      </c>
      <c r="B12" s="325">
        <v>13128.224394114701</v>
      </c>
      <c r="C12" s="325">
        <v>13128.224394114701</v>
      </c>
      <c r="D12" s="199"/>
      <c r="E12" s="200"/>
    </row>
    <row r="13" spans="1:5" ht="30.75" customHeight="1">
      <c r="A13" s="198" t="s">
        <v>624</v>
      </c>
      <c r="B13" s="325">
        <v>7486.8543352161596</v>
      </c>
      <c r="C13" s="325">
        <v>7486.8543352161596</v>
      </c>
      <c r="D13" s="199"/>
      <c r="E13" s="200"/>
    </row>
    <row r="14" spans="1:5" ht="30.75" customHeight="1">
      <c r="A14" s="198" t="s">
        <v>625</v>
      </c>
      <c r="B14" s="325">
        <v>6325.6117619133502</v>
      </c>
      <c r="C14" s="325">
        <v>6325.6117619133502</v>
      </c>
      <c r="D14" s="199"/>
      <c r="E14" s="200"/>
    </row>
    <row r="15" spans="1:5" ht="30.75" customHeight="1">
      <c r="A15" s="198" t="s">
        <v>626</v>
      </c>
      <c r="B15" s="325">
        <v>4174.12269200218</v>
      </c>
      <c r="C15" s="325">
        <v>4174.12269200218</v>
      </c>
      <c r="D15" s="199"/>
      <c r="E15" s="200"/>
    </row>
    <row r="16" spans="1:5" ht="30.75" customHeight="1">
      <c r="A16" s="198" t="s">
        <v>627</v>
      </c>
      <c r="B16" s="325">
        <v>4538.7231472646399</v>
      </c>
      <c r="C16" s="325">
        <v>4538.7231472646399</v>
      </c>
      <c r="D16" s="199"/>
      <c r="E16" s="200"/>
    </row>
    <row r="17" spans="1:5" ht="30.75" customHeight="1">
      <c r="A17" s="198" t="s">
        <v>628</v>
      </c>
      <c r="B17" s="325">
        <v>5906.6464483989002</v>
      </c>
      <c r="C17" s="325">
        <v>5906.6464483989002</v>
      </c>
      <c r="D17" s="199"/>
      <c r="E17" s="200"/>
    </row>
    <row r="18" spans="1:5" ht="30.75" customHeight="1">
      <c r="A18" s="198" t="s">
        <v>630</v>
      </c>
      <c r="B18" s="325">
        <v>3494.69962867404</v>
      </c>
      <c r="C18" s="325">
        <v>3494.69962867404</v>
      </c>
      <c r="D18" s="199"/>
      <c r="E18" s="201"/>
    </row>
  </sheetData>
  <mergeCells count="8">
    <mergeCell ref="A1:E1"/>
    <mergeCell ref="A2:E2"/>
    <mergeCell ref="A4:A6"/>
    <mergeCell ref="B4:D4"/>
    <mergeCell ref="E4:E6"/>
    <mergeCell ref="B5:B6"/>
    <mergeCell ref="C5:C6"/>
    <mergeCell ref="D5:D6"/>
  </mergeCells>
  <phoneticPr fontId="3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showZeros="0" zoomScale="93" zoomScaleNormal="93" workbookViewId="0">
      <selection activeCell="E3" sqref="E3:F3"/>
    </sheetView>
  </sheetViews>
  <sheetFormatPr defaultRowHeight="14.25"/>
  <cols>
    <col min="1" max="1" width="28.75" style="2" customWidth="1"/>
    <col min="2" max="6" width="11.125" style="2" customWidth="1"/>
    <col min="7" max="222" width="9" style="2"/>
    <col min="223" max="223" width="55.125" style="2" customWidth="1"/>
    <col min="224" max="224" width="31.875" style="2" customWidth="1"/>
    <col min="225" max="16384" width="9" style="2"/>
  </cols>
  <sheetData>
    <row r="1" spans="1:6">
      <c r="A1" s="287" t="s">
        <v>762</v>
      </c>
    </row>
    <row r="2" spans="1:6" ht="33" customHeight="1">
      <c r="A2" s="358" t="s">
        <v>632</v>
      </c>
      <c r="B2" s="350"/>
      <c r="C2" s="350"/>
      <c r="D2" s="350"/>
      <c r="E2" s="350"/>
      <c r="F2" s="350"/>
    </row>
    <row r="3" spans="1:6" ht="20.25" customHeight="1">
      <c r="A3" s="1"/>
      <c r="B3" s="1"/>
      <c r="C3" s="1"/>
      <c r="E3" s="351" t="s">
        <v>2</v>
      </c>
      <c r="F3" s="351"/>
    </row>
    <row r="4" spans="1:6" s="1" customFormat="1" ht="24.95" customHeight="1">
      <c r="A4" s="353" t="s">
        <v>3</v>
      </c>
      <c r="B4" s="355" t="s">
        <v>4</v>
      </c>
      <c r="C4" s="355" t="s">
        <v>5</v>
      </c>
      <c r="D4" s="357" t="s">
        <v>6</v>
      </c>
      <c r="E4" s="357"/>
      <c r="F4" s="357"/>
    </row>
    <row r="5" spans="1:6" s="1" customFormat="1" ht="36" customHeight="1">
      <c r="A5" s="354"/>
      <c r="B5" s="356"/>
      <c r="C5" s="356"/>
      <c r="D5" s="35" t="s">
        <v>7</v>
      </c>
      <c r="E5" s="5" t="s">
        <v>8</v>
      </c>
      <c r="F5" s="5" t="s">
        <v>9</v>
      </c>
    </row>
    <row r="6" spans="1:6" ht="35.1" customHeight="1">
      <c r="A6" s="144"/>
      <c r="B6" s="145"/>
      <c r="C6" s="146"/>
      <c r="D6" s="147"/>
      <c r="E6" s="148"/>
      <c r="F6" s="149"/>
    </row>
    <row r="7" spans="1:6" ht="35.1" customHeight="1">
      <c r="A7" s="127" t="s">
        <v>96</v>
      </c>
      <c r="B7" s="150">
        <v>109796</v>
      </c>
      <c r="C7" s="151">
        <v>206482</v>
      </c>
      <c r="D7" s="152">
        <v>206488</v>
      </c>
      <c r="E7" s="153">
        <f>D7/C7</f>
        <v>1.0000290582229927</v>
      </c>
      <c r="F7" s="154">
        <f>D7/B7-1</f>
        <v>0.8806513898502677</v>
      </c>
    </row>
    <row r="8" spans="1:6" ht="35.1" customHeight="1">
      <c r="A8" s="127" t="s">
        <v>97</v>
      </c>
      <c r="B8" s="150">
        <v>55</v>
      </c>
      <c r="C8" s="151"/>
      <c r="D8" s="152"/>
      <c r="E8" s="153" t="e">
        <f>D8/C8</f>
        <v>#DIV/0!</v>
      </c>
      <c r="F8" s="154">
        <f>D8/B8-1</f>
        <v>-1</v>
      </c>
    </row>
    <row r="9" spans="1:6" ht="35.1" customHeight="1">
      <c r="A9" s="127" t="s">
        <v>98</v>
      </c>
      <c r="B9" s="150">
        <v>19672</v>
      </c>
      <c r="C9" s="151">
        <v>38546</v>
      </c>
      <c r="D9" s="152">
        <v>38562</v>
      </c>
      <c r="E9" s="153">
        <f>D9/C9</f>
        <v>1.0004150884657292</v>
      </c>
      <c r="F9" s="154">
        <f>D9/B9-1</f>
        <v>0.96024806832045551</v>
      </c>
    </row>
    <row r="10" spans="1:6" ht="35.1" customHeight="1">
      <c r="A10" s="127" t="s">
        <v>99</v>
      </c>
      <c r="B10" s="150">
        <v>124</v>
      </c>
      <c r="C10" s="151">
        <v>786</v>
      </c>
      <c r="D10" s="152">
        <v>786</v>
      </c>
      <c r="E10" s="153">
        <f>D10/C10</f>
        <v>1</v>
      </c>
      <c r="F10" s="154">
        <f>D10/B10-1</f>
        <v>5.338709677419355</v>
      </c>
    </row>
    <row r="11" spans="1:6" s="23" customFormat="1" ht="35.1" customHeight="1">
      <c r="A11" s="134" t="s">
        <v>34</v>
      </c>
      <c r="B11" s="155">
        <f>SUM(B7:B10)</f>
        <v>129647</v>
      </c>
      <c r="C11" s="155">
        <f>SUM(C7:C10)</f>
        <v>245814</v>
      </c>
      <c r="D11" s="155">
        <f>SUM(D7:D10)</f>
        <v>245836</v>
      </c>
      <c r="E11" s="156">
        <f>D11/C11</f>
        <v>1.0000894985639548</v>
      </c>
      <c r="F11" s="157">
        <f>D11/B11-1</f>
        <v>0.89619505272007838</v>
      </c>
    </row>
    <row r="12" spans="1:6" ht="35.1" customHeight="1">
      <c r="A12" s="127" t="s">
        <v>100</v>
      </c>
      <c r="B12" s="158"/>
      <c r="C12" s="158"/>
      <c r="D12" s="152">
        <v>1002</v>
      </c>
      <c r="E12" s="159"/>
      <c r="F12" s="160"/>
    </row>
    <row r="13" spans="1:6" ht="35.1" customHeight="1">
      <c r="A13" s="161" t="s">
        <v>101</v>
      </c>
      <c r="B13" s="158">
        <v>38146</v>
      </c>
      <c r="C13" s="158"/>
      <c r="D13" s="152">
        <v>54712</v>
      </c>
      <c r="E13" s="153"/>
      <c r="F13" s="154">
        <f>D13/B13-1</f>
        <v>0.43427882346772928</v>
      </c>
    </row>
    <row r="14" spans="1:6" ht="35.1" customHeight="1">
      <c r="A14" s="161" t="s">
        <v>102</v>
      </c>
      <c r="B14" s="162">
        <v>3275</v>
      </c>
      <c r="C14" s="158"/>
      <c r="D14" s="152">
        <v>4018</v>
      </c>
      <c r="E14" s="153"/>
      <c r="F14" s="154">
        <f>D14/B14-1</f>
        <v>0.22687022900763365</v>
      </c>
    </row>
    <row r="15" spans="1:6" ht="35.1" customHeight="1">
      <c r="A15" s="161" t="s">
        <v>103</v>
      </c>
      <c r="B15" s="158">
        <v>66500</v>
      </c>
      <c r="C15" s="158">
        <v>66500</v>
      </c>
      <c r="D15" s="152">
        <v>194882</v>
      </c>
      <c r="E15" s="153">
        <f>D15/C15</f>
        <v>2.9305563909774435</v>
      </c>
      <c r="F15" s="154">
        <f>D15/B15-1</f>
        <v>1.9305563909774435</v>
      </c>
    </row>
    <row r="16" spans="1:6" ht="35.1" customHeight="1">
      <c r="A16" s="44" t="s">
        <v>104</v>
      </c>
      <c r="B16" s="140">
        <f>SUM(B11:B15)</f>
        <v>237568</v>
      </c>
      <c r="C16" s="140">
        <f>SUM(C11:C15)</f>
        <v>312314</v>
      </c>
      <c r="D16" s="140">
        <f>SUM(D11:D15)</f>
        <v>500450</v>
      </c>
      <c r="E16" s="163">
        <f>D16/C16</f>
        <v>1.6023937447568792</v>
      </c>
      <c r="F16" s="163">
        <f>D16/B16-1</f>
        <v>1.1065547548491379</v>
      </c>
    </row>
  </sheetData>
  <mergeCells count="6">
    <mergeCell ref="A2:F2"/>
    <mergeCell ref="E3:F3"/>
    <mergeCell ref="D4:F4"/>
    <mergeCell ref="A4:A5"/>
    <mergeCell ref="B4:B5"/>
    <mergeCell ref="C4:C5"/>
  </mergeCells>
  <phoneticPr fontId="36" type="noConversion"/>
  <dataValidations count="1">
    <dataValidation type="whole" allowBlank="1" showInputMessage="1" showErrorMessage="1" error="不得保留小数" sqref="D12 HP16 D8:D10 D13:D14 D65498:D65507 D65512:D65515 HP8:HP12 HP13:HP14 HP65498:HP65507 HP65512:HP65515">
      <formula1>-800000000000</formula1>
      <formula2>1000000000000</formula2>
    </dataValidation>
  </dataValidations>
  <pageMargins left="0.74791666666666701" right="0.55000000000000004" top="0.82638888888888895" bottom="0.62916666666666698" header="0.118055555555556" footer="0.118055555555556"/>
  <pageSetup paperSize="9" orientation="portrait" useFirstPageNumber="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showZeros="0" zoomScale="93" zoomScaleNormal="93" workbookViewId="0">
      <selection activeCell="E3" sqref="E3:F3"/>
    </sheetView>
  </sheetViews>
  <sheetFormatPr defaultRowHeight="14.25"/>
  <cols>
    <col min="1" max="1" width="26.125" style="2" customWidth="1"/>
    <col min="2" max="2" width="11.25" style="2" customWidth="1"/>
    <col min="3" max="3" width="11.25" style="288" customWidth="1"/>
    <col min="4" max="6" width="11.25" style="2" customWidth="1"/>
    <col min="7" max="205" width="9" style="2"/>
    <col min="206" max="206" width="55.125" style="2" customWidth="1"/>
    <col min="207" max="207" width="31.875" style="2" customWidth="1"/>
    <col min="208" max="16384" width="9" style="2"/>
  </cols>
  <sheetData>
    <row r="1" spans="1:6">
      <c r="A1" s="287" t="s">
        <v>763</v>
      </c>
    </row>
    <row r="2" spans="1:6" ht="33" customHeight="1">
      <c r="A2" s="358" t="s">
        <v>633</v>
      </c>
      <c r="B2" s="350"/>
      <c r="C2" s="350"/>
      <c r="D2" s="350"/>
      <c r="E2" s="350"/>
      <c r="F2" s="350"/>
    </row>
    <row r="3" spans="1:6" ht="20.25" customHeight="1">
      <c r="A3" s="1"/>
      <c r="B3" s="1"/>
      <c r="C3" s="305"/>
      <c r="E3" s="351" t="s">
        <v>2</v>
      </c>
      <c r="F3" s="351"/>
    </row>
    <row r="4" spans="1:6" s="1" customFormat="1" ht="24.95" customHeight="1">
      <c r="A4" s="353" t="s">
        <v>3</v>
      </c>
      <c r="B4" s="355" t="s">
        <v>4</v>
      </c>
      <c r="C4" s="360" t="s">
        <v>5</v>
      </c>
      <c r="D4" s="357" t="s">
        <v>6</v>
      </c>
      <c r="E4" s="357"/>
      <c r="F4" s="357"/>
    </row>
    <row r="5" spans="1:6" s="1" customFormat="1" ht="28.15" customHeight="1">
      <c r="A5" s="383"/>
      <c r="B5" s="355"/>
      <c r="C5" s="360"/>
      <c r="D5" s="48" t="s">
        <v>7</v>
      </c>
      <c r="E5" s="91" t="s">
        <v>8</v>
      </c>
      <c r="F5" s="47" t="s">
        <v>9</v>
      </c>
    </row>
    <row r="6" spans="1:6" ht="30" customHeight="1">
      <c r="A6" s="127" t="s">
        <v>105</v>
      </c>
      <c r="B6" s="128">
        <v>16</v>
      </c>
      <c r="C6" s="306">
        <v>7</v>
      </c>
      <c r="D6" s="129">
        <v>15</v>
      </c>
      <c r="E6" s="130"/>
      <c r="F6" s="131">
        <f t="shared" ref="F6:F11" si="0">D6/B6-1</f>
        <v>-6.25E-2</v>
      </c>
    </row>
    <row r="7" spans="1:6" ht="30" customHeight="1">
      <c r="A7" s="127" t="s">
        <v>106</v>
      </c>
      <c r="B7" s="128">
        <v>203473</v>
      </c>
      <c r="C7" s="306">
        <v>259973</v>
      </c>
      <c r="D7" s="129">
        <v>268232</v>
      </c>
      <c r="E7" s="130">
        <f>D7/C7</f>
        <v>1.0317686836709965</v>
      </c>
      <c r="F7" s="131">
        <f t="shared" si="0"/>
        <v>0.31826827146599301</v>
      </c>
    </row>
    <row r="8" spans="1:6" ht="43.15" customHeight="1">
      <c r="A8" s="132" t="s">
        <v>107</v>
      </c>
      <c r="B8" s="128">
        <v>129851</v>
      </c>
      <c r="C8" s="306">
        <v>186860</v>
      </c>
      <c r="D8" s="129">
        <v>194484</v>
      </c>
      <c r="E8" s="130">
        <f>D8/C8</f>
        <v>1.0408005993792144</v>
      </c>
      <c r="F8" s="131">
        <f t="shared" si="0"/>
        <v>0.49774741819470014</v>
      </c>
    </row>
    <row r="9" spans="1:6" ht="30" customHeight="1">
      <c r="A9" s="132" t="s">
        <v>108</v>
      </c>
      <c r="B9" s="128">
        <v>6998</v>
      </c>
      <c r="C9" s="306">
        <v>22313</v>
      </c>
      <c r="D9" s="129">
        <v>22917</v>
      </c>
      <c r="E9" s="130">
        <f>D9/C9</f>
        <v>1.0270694214135256</v>
      </c>
      <c r="F9" s="131">
        <f t="shared" si="0"/>
        <v>2.2747927979422693</v>
      </c>
    </row>
    <row r="10" spans="1:6" ht="30" customHeight="1">
      <c r="A10" s="132" t="s">
        <v>109</v>
      </c>
      <c r="B10" s="128">
        <v>124</v>
      </c>
      <c r="C10" s="306">
        <v>800</v>
      </c>
      <c r="D10" s="129">
        <v>831</v>
      </c>
      <c r="E10" s="130">
        <f>D10/C10</f>
        <v>1.0387500000000001</v>
      </c>
      <c r="F10" s="131">
        <f t="shared" si="0"/>
        <v>5.7016129032258061</v>
      </c>
    </row>
    <row r="11" spans="1:6" ht="30" customHeight="1">
      <c r="A11" s="132" t="s">
        <v>110</v>
      </c>
      <c r="B11" s="128">
        <v>66500</v>
      </c>
      <c r="C11" s="306">
        <v>50000</v>
      </c>
      <c r="D11" s="129">
        <v>50000</v>
      </c>
      <c r="E11" s="130">
        <f t="shared" ref="E11:E20" si="1">D11/C11</f>
        <v>1</v>
      </c>
      <c r="F11" s="131">
        <f t="shared" si="0"/>
        <v>-0.24812030075187974</v>
      </c>
    </row>
    <row r="12" spans="1:6" ht="30" customHeight="1">
      <c r="A12" s="127" t="s">
        <v>111</v>
      </c>
      <c r="B12" s="128">
        <v>1997</v>
      </c>
      <c r="C12" s="306">
        <v>138440</v>
      </c>
      <c r="D12" s="129">
        <v>138142</v>
      </c>
      <c r="E12" s="130">
        <f t="shared" si="1"/>
        <v>0.99784744293556771</v>
      </c>
      <c r="F12" s="131"/>
    </row>
    <row r="13" spans="1:6" ht="30" customHeight="1">
      <c r="A13" s="127" t="s">
        <v>112</v>
      </c>
      <c r="B13" s="128">
        <v>3397</v>
      </c>
      <c r="C13" s="306">
        <v>7401</v>
      </c>
      <c r="D13" s="129">
        <v>7400</v>
      </c>
      <c r="E13" s="130">
        <f t="shared" si="1"/>
        <v>0.9998648831239022</v>
      </c>
      <c r="F13" s="131">
        <f>D13/B13-1</f>
        <v>1.1783926994406828</v>
      </c>
    </row>
    <row r="14" spans="1:6" ht="30" customHeight="1">
      <c r="A14" s="133" t="s">
        <v>113</v>
      </c>
      <c r="B14" s="128"/>
      <c r="C14" s="306">
        <v>22263</v>
      </c>
      <c r="D14" s="129">
        <v>22263</v>
      </c>
      <c r="E14" s="130">
        <f t="shared" si="1"/>
        <v>1</v>
      </c>
      <c r="F14" s="131"/>
    </row>
    <row r="15" spans="1:6" s="23" customFormat="1" ht="30" customHeight="1">
      <c r="A15" s="134" t="s">
        <v>60</v>
      </c>
      <c r="B15" s="135">
        <f>B6+B7+B12+B13+B14</f>
        <v>208883</v>
      </c>
      <c r="C15" s="307">
        <f>C6+C7+C12+C13+C14</f>
        <v>428084</v>
      </c>
      <c r="D15" s="135">
        <f>D6+D7+D12+D13+D14</f>
        <v>436052</v>
      </c>
      <c r="E15" s="136">
        <f t="shared" si="1"/>
        <v>1.0186131693779725</v>
      </c>
      <c r="F15" s="137">
        <f t="shared" ref="F15:F20" si="2">D15/B15-1</f>
        <v>1.0875418296366868</v>
      </c>
    </row>
    <row r="16" spans="1:6" ht="30" customHeight="1">
      <c r="A16" s="127" t="s">
        <v>114</v>
      </c>
      <c r="B16" s="128">
        <v>2600</v>
      </c>
      <c r="C16" s="308">
        <v>1500</v>
      </c>
      <c r="D16" s="138">
        <v>1500</v>
      </c>
      <c r="E16" s="130">
        <f t="shared" si="1"/>
        <v>1</v>
      </c>
      <c r="F16" s="131">
        <f t="shared" si="2"/>
        <v>-0.42307692307692313</v>
      </c>
    </row>
    <row r="17" spans="1:6" ht="30" customHeight="1">
      <c r="A17" s="127" t="s">
        <v>115</v>
      </c>
      <c r="B17" s="128">
        <v>67</v>
      </c>
      <c r="C17" s="308"/>
      <c r="D17" s="138">
        <v>142</v>
      </c>
      <c r="E17" s="130"/>
      <c r="F17" s="131">
        <f t="shared" si="2"/>
        <v>1.1194029850746268</v>
      </c>
    </row>
    <row r="18" spans="1:6" ht="30" customHeight="1">
      <c r="A18" s="127" t="s">
        <v>116</v>
      </c>
      <c r="B18" s="128">
        <v>22000</v>
      </c>
      <c r="C18" s="309">
        <v>34875</v>
      </c>
      <c r="D18" s="138">
        <v>62102</v>
      </c>
      <c r="E18" s="130">
        <f t="shared" si="1"/>
        <v>1.7807025089605735</v>
      </c>
      <c r="F18" s="131">
        <f t="shared" si="2"/>
        <v>1.8228181818181817</v>
      </c>
    </row>
    <row r="19" spans="1:6" ht="30" customHeight="1">
      <c r="A19" s="127" t="s">
        <v>117</v>
      </c>
      <c r="B19" s="128">
        <v>4018</v>
      </c>
      <c r="C19" s="308">
        <v>2525</v>
      </c>
      <c r="D19" s="138">
        <v>654</v>
      </c>
      <c r="E19" s="130">
        <f t="shared" si="1"/>
        <v>0.25900990099009902</v>
      </c>
      <c r="F19" s="131">
        <f t="shared" si="2"/>
        <v>-0.8372324539571927</v>
      </c>
    </row>
    <row r="20" spans="1:6" s="23" customFormat="1" ht="30" customHeight="1">
      <c r="A20" s="44" t="s">
        <v>118</v>
      </c>
      <c r="B20" s="139">
        <f>B15+B16+B17+B18+B19</f>
        <v>237568</v>
      </c>
      <c r="C20" s="310">
        <f>C15+C16+C17+C18+C19</f>
        <v>466984</v>
      </c>
      <c r="D20" s="141">
        <f>D15+D16+D17+D18+D19</f>
        <v>500450</v>
      </c>
      <c r="E20" s="142">
        <f t="shared" si="1"/>
        <v>1.0716641255374917</v>
      </c>
      <c r="F20" s="143">
        <f t="shared" si="2"/>
        <v>1.1065547548491379</v>
      </c>
    </row>
  </sheetData>
  <mergeCells count="6">
    <mergeCell ref="A2:F2"/>
    <mergeCell ref="E3:F3"/>
    <mergeCell ref="D4:F4"/>
    <mergeCell ref="A4:A5"/>
    <mergeCell ref="B4:B5"/>
    <mergeCell ref="C4:C5"/>
  </mergeCells>
  <phoneticPr fontId="36" type="noConversion"/>
  <dataValidations count="1">
    <dataValidation type="whole" allowBlank="1" showInputMessage="1" showErrorMessage="1" error="不得保留小数" sqref="D12 GY12 D13 GY13 D14 GY20 D16:D17 D65502:D65511 D65516:D65519 GY14:GY17 GY65502:GY65511 GY65516:GY65519">
      <formula1>-800000000000</formula1>
      <formula2>1000000000000</formula2>
    </dataValidation>
  </dataValidations>
  <pageMargins left="0.74791666666666701" right="0.55000000000000004" top="0.82638888888888895" bottom="0.62916666666666698" header="0.118055555555556" footer="0.118055555555556"/>
  <pageSetup paperSize="9" orientation="portrait" useFirstPageNumber="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E3" sqref="E3:F3"/>
    </sheetView>
  </sheetViews>
  <sheetFormatPr defaultRowHeight="14.25"/>
  <cols>
    <col min="1" max="1" width="28.75" style="2" customWidth="1"/>
    <col min="2" max="6" width="11.125" style="2" customWidth="1"/>
    <col min="7" max="222" width="9" style="2"/>
    <col min="223" max="223" width="55.125" style="2" customWidth="1"/>
    <col min="224" max="224" width="31.875" style="2" customWidth="1"/>
    <col min="225" max="16384" width="9" style="2"/>
  </cols>
  <sheetData>
    <row r="1" spans="1:6">
      <c r="A1" s="287" t="s">
        <v>764</v>
      </c>
    </row>
    <row r="2" spans="1:6" ht="33" customHeight="1">
      <c r="A2" s="358" t="s">
        <v>634</v>
      </c>
      <c r="B2" s="350"/>
      <c r="C2" s="350"/>
      <c r="D2" s="350"/>
      <c r="E2" s="350"/>
      <c r="F2" s="350"/>
    </row>
    <row r="3" spans="1:6" ht="20.25" customHeight="1">
      <c r="A3" s="1"/>
      <c r="B3" s="1"/>
      <c r="C3" s="1"/>
      <c r="E3" s="351" t="s">
        <v>2</v>
      </c>
      <c r="F3" s="351"/>
    </row>
    <row r="4" spans="1:6" s="1" customFormat="1" ht="24.95" customHeight="1">
      <c r="A4" s="353" t="s">
        <v>3</v>
      </c>
      <c r="B4" s="355" t="s">
        <v>4</v>
      </c>
      <c r="C4" s="355" t="s">
        <v>5</v>
      </c>
      <c r="D4" s="357" t="s">
        <v>6</v>
      </c>
      <c r="E4" s="357"/>
      <c r="F4" s="357"/>
    </row>
    <row r="5" spans="1:6" s="1" customFormat="1" ht="36" customHeight="1">
      <c r="A5" s="354"/>
      <c r="B5" s="356"/>
      <c r="C5" s="356"/>
      <c r="D5" s="35" t="s">
        <v>7</v>
      </c>
      <c r="E5" s="5" t="s">
        <v>8</v>
      </c>
      <c r="F5" s="5" t="s">
        <v>9</v>
      </c>
    </row>
    <row r="6" spans="1:6" ht="35.1" customHeight="1">
      <c r="A6" s="144"/>
      <c r="B6" s="145"/>
      <c r="C6" s="146"/>
      <c r="D6" s="147"/>
      <c r="E6" s="148"/>
      <c r="F6" s="149"/>
    </row>
    <row r="7" spans="1:6" ht="35.1" customHeight="1">
      <c r="A7" s="127" t="s">
        <v>96</v>
      </c>
      <c r="B7" s="150">
        <v>109796</v>
      </c>
      <c r="C7" s="151">
        <v>206482</v>
      </c>
      <c r="D7" s="152">
        <v>206488</v>
      </c>
      <c r="E7" s="153">
        <f>D7/C7</f>
        <v>1.0000290582229927</v>
      </c>
      <c r="F7" s="154">
        <f>D7/B7-1</f>
        <v>0.8806513898502677</v>
      </c>
    </row>
    <row r="8" spans="1:6" ht="35.1" customHeight="1">
      <c r="A8" s="127" t="s">
        <v>97</v>
      </c>
      <c r="B8" s="150">
        <v>55</v>
      </c>
      <c r="C8" s="151"/>
      <c r="D8" s="152"/>
      <c r="E8" s="153" t="e">
        <f>D8/C8</f>
        <v>#DIV/0!</v>
      </c>
      <c r="F8" s="154">
        <f>D8/B8-1</f>
        <v>-1</v>
      </c>
    </row>
    <row r="9" spans="1:6" ht="35.1" customHeight="1">
      <c r="A9" s="127" t="s">
        <v>98</v>
      </c>
      <c r="B9" s="150">
        <v>19672</v>
      </c>
      <c r="C9" s="151">
        <v>38546</v>
      </c>
      <c r="D9" s="152">
        <v>38562</v>
      </c>
      <c r="E9" s="153">
        <f>D9/C9</f>
        <v>1.0004150884657292</v>
      </c>
      <c r="F9" s="154">
        <f>D9/B9-1</f>
        <v>0.96024806832045551</v>
      </c>
    </row>
    <row r="10" spans="1:6" ht="35.1" customHeight="1">
      <c r="A10" s="127" t="s">
        <v>99</v>
      </c>
      <c r="B10" s="150">
        <v>124</v>
      </c>
      <c r="C10" s="151">
        <v>786</v>
      </c>
      <c r="D10" s="152">
        <v>786</v>
      </c>
      <c r="E10" s="153">
        <f>D10/C10</f>
        <v>1</v>
      </c>
      <c r="F10" s="154">
        <f>D10/B10-1</f>
        <v>5.338709677419355</v>
      </c>
    </row>
    <row r="11" spans="1:6" s="23" customFormat="1" ht="35.1" customHeight="1">
      <c r="A11" s="134" t="s">
        <v>34</v>
      </c>
      <c r="B11" s="155">
        <f>SUM(B7:B10)</f>
        <v>129647</v>
      </c>
      <c r="C11" s="155">
        <f>SUM(C7:C10)</f>
        <v>245814</v>
      </c>
      <c r="D11" s="155">
        <f>SUM(D7:D10)</f>
        <v>245836</v>
      </c>
      <c r="E11" s="156">
        <f>D11/C11</f>
        <v>1.0000894985639548</v>
      </c>
      <c r="F11" s="157">
        <f>D11/B11-1</f>
        <v>0.89619505272007838</v>
      </c>
    </row>
    <row r="12" spans="1:6" ht="35.1" customHeight="1">
      <c r="A12" s="127" t="s">
        <v>100</v>
      </c>
      <c r="B12" s="158"/>
      <c r="C12" s="158"/>
      <c r="D12" s="152">
        <v>1002</v>
      </c>
      <c r="E12" s="159"/>
      <c r="F12" s="160"/>
    </row>
    <row r="13" spans="1:6" ht="35.1" customHeight="1">
      <c r="A13" s="161" t="s">
        <v>101</v>
      </c>
      <c r="B13" s="158">
        <v>38146</v>
      </c>
      <c r="C13" s="158"/>
      <c r="D13" s="152">
        <v>54712</v>
      </c>
      <c r="E13" s="153"/>
      <c r="F13" s="154">
        <f>D13/B13-1</f>
        <v>0.43427882346772928</v>
      </c>
    </row>
    <row r="14" spans="1:6" ht="35.1" customHeight="1">
      <c r="A14" s="161" t="s">
        <v>102</v>
      </c>
      <c r="B14" s="162">
        <v>3275</v>
      </c>
      <c r="C14" s="158"/>
      <c r="D14" s="152">
        <v>4018</v>
      </c>
      <c r="E14" s="153"/>
      <c r="F14" s="154">
        <f>D14/B14-1</f>
        <v>0.22687022900763365</v>
      </c>
    </row>
    <row r="15" spans="1:6" ht="35.1" customHeight="1">
      <c r="A15" s="161" t="s">
        <v>103</v>
      </c>
      <c r="B15" s="158">
        <v>66500</v>
      </c>
      <c r="C15" s="158">
        <v>66500</v>
      </c>
      <c r="D15" s="152">
        <v>194882</v>
      </c>
      <c r="E15" s="153">
        <f>D15/C15</f>
        <v>2.9305563909774435</v>
      </c>
      <c r="F15" s="154">
        <f>D15/B15-1</f>
        <v>1.9305563909774435</v>
      </c>
    </row>
    <row r="16" spans="1:6" ht="35.1" customHeight="1">
      <c r="A16" s="44" t="s">
        <v>104</v>
      </c>
      <c r="B16" s="140">
        <f>SUM(B11:B15)</f>
        <v>237568</v>
      </c>
      <c r="C16" s="140">
        <f>SUM(C11:C15)</f>
        <v>312314</v>
      </c>
      <c r="D16" s="140">
        <f>SUM(D11:D15)</f>
        <v>500450</v>
      </c>
      <c r="E16" s="163">
        <f>D16/C16</f>
        <v>1.6023937447568792</v>
      </c>
      <c r="F16" s="163">
        <f>D16/B16-1</f>
        <v>1.1065547548491379</v>
      </c>
    </row>
  </sheetData>
  <mergeCells count="6">
    <mergeCell ref="A2:F2"/>
    <mergeCell ref="E3:F3"/>
    <mergeCell ref="A4:A5"/>
    <mergeCell ref="B4:B5"/>
    <mergeCell ref="C4:C5"/>
    <mergeCell ref="D4:F4"/>
  </mergeCells>
  <phoneticPr fontId="36" type="noConversion"/>
  <dataValidations count="1">
    <dataValidation type="whole" allowBlank="1" showInputMessage="1" showErrorMessage="1" error="不得保留小数" sqref="D12:D14 HP16 D8:D10 D65498:D65507 D65512:D65515 HP8:HP14 HP65498:HP65507 HP65512:HP65515">
      <formula1>-800000000000</formula1>
      <formula2>1000000000000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E3" sqref="E3:F3"/>
    </sheetView>
  </sheetViews>
  <sheetFormatPr defaultRowHeight="14.25"/>
  <cols>
    <col min="1" max="1" width="26.125" style="2" customWidth="1"/>
    <col min="2" max="2" width="11.25" style="2" customWidth="1"/>
    <col min="3" max="4" width="11.25" style="288" customWidth="1"/>
    <col min="5" max="6" width="11.25" style="2" customWidth="1"/>
    <col min="7" max="205" width="9" style="2"/>
    <col min="206" max="206" width="55.125" style="2" customWidth="1"/>
    <col min="207" max="207" width="31.875" style="2" customWidth="1"/>
    <col min="208" max="16384" width="9" style="2"/>
  </cols>
  <sheetData>
    <row r="1" spans="1:6">
      <c r="A1" s="287" t="s">
        <v>765</v>
      </c>
    </row>
    <row r="2" spans="1:6" ht="33" customHeight="1">
      <c r="A2" s="358" t="s">
        <v>635</v>
      </c>
      <c r="B2" s="350"/>
      <c r="C2" s="350"/>
      <c r="D2" s="350"/>
      <c r="E2" s="350"/>
      <c r="F2" s="350"/>
    </row>
    <row r="3" spans="1:6" ht="20.25" customHeight="1">
      <c r="A3" s="1"/>
      <c r="B3" s="1"/>
      <c r="C3" s="305"/>
      <c r="E3" s="351" t="s">
        <v>2</v>
      </c>
      <c r="F3" s="351"/>
    </row>
    <row r="4" spans="1:6" s="1" customFormat="1" ht="24.95" customHeight="1">
      <c r="A4" s="353" t="s">
        <v>3</v>
      </c>
      <c r="B4" s="355" t="s">
        <v>4</v>
      </c>
      <c r="C4" s="360" t="s">
        <v>5</v>
      </c>
      <c r="D4" s="357" t="s">
        <v>6</v>
      </c>
      <c r="E4" s="357"/>
      <c r="F4" s="357"/>
    </row>
    <row r="5" spans="1:6" s="1" customFormat="1" ht="28.15" customHeight="1">
      <c r="A5" s="383"/>
      <c r="B5" s="355"/>
      <c r="C5" s="360"/>
      <c r="D5" s="311" t="s">
        <v>7</v>
      </c>
      <c r="E5" s="91" t="s">
        <v>8</v>
      </c>
      <c r="F5" s="47" t="s">
        <v>9</v>
      </c>
    </row>
    <row r="6" spans="1:6" ht="30" customHeight="1">
      <c r="A6" s="127" t="s">
        <v>105</v>
      </c>
      <c r="B6" s="128">
        <v>16</v>
      </c>
      <c r="C6" s="306">
        <v>7</v>
      </c>
      <c r="D6" s="309">
        <v>15</v>
      </c>
      <c r="E6" s="130"/>
      <c r="F6" s="131">
        <f t="shared" ref="F6:F11" si="0">D6/B6-1</f>
        <v>-6.25E-2</v>
      </c>
    </row>
    <row r="7" spans="1:6" ht="30" customHeight="1">
      <c r="A7" s="127" t="s">
        <v>106</v>
      </c>
      <c r="B7" s="128">
        <v>203473</v>
      </c>
      <c r="C7" s="306">
        <v>259973</v>
      </c>
      <c r="D7" s="309">
        <v>268232</v>
      </c>
      <c r="E7" s="130">
        <f>D7/C7</f>
        <v>1.0317686836709965</v>
      </c>
      <c r="F7" s="131">
        <f t="shared" si="0"/>
        <v>0.31826827146599301</v>
      </c>
    </row>
    <row r="8" spans="1:6" ht="43.15" customHeight="1">
      <c r="A8" s="132" t="s">
        <v>107</v>
      </c>
      <c r="B8" s="128">
        <v>129851</v>
      </c>
      <c r="C8" s="306">
        <v>186860</v>
      </c>
      <c r="D8" s="309">
        <f>194484-8266</f>
        <v>186218</v>
      </c>
      <c r="E8" s="130">
        <f>D8/C8</f>
        <v>0.99656427271754255</v>
      </c>
      <c r="F8" s="131">
        <f t="shared" si="0"/>
        <v>0.43408984143364315</v>
      </c>
    </row>
    <row r="9" spans="1:6" ht="30" customHeight="1">
      <c r="A9" s="132" t="s">
        <v>108</v>
      </c>
      <c r="B9" s="128">
        <v>6998</v>
      </c>
      <c r="C9" s="306">
        <v>22313</v>
      </c>
      <c r="D9" s="309">
        <v>22917</v>
      </c>
      <c r="E9" s="130">
        <f>D9/C9</f>
        <v>1.0270694214135256</v>
      </c>
      <c r="F9" s="131">
        <f t="shared" si="0"/>
        <v>2.2747927979422693</v>
      </c>
    </row>
    <row r="10" spans="1:6" ht="30" customHeight="1">
      <c r="A10" s="132" t="s">
        <v>109</v>
      </c>
      <c r="B10" s="128">
        <v>124</v>
      </c>
      <c r="C10" s="306">
        <v>800</v>
      </c>
      <c r="D10" s="309">
        <v>831</v>
      </c>
      <c r="E10" s="130">
        <f>D10/C10</f>
        <v>1.0387500000000001</v>
      </c>
      <c r="F10" s="131">
        <f t="shared" si="0"/>
        <v>5.7016129032258061</v>
      </c>
    </row>
    <row r="11" spans="1:6" ht="30" customHeight="1">
      <c r="A11" s="132" t="s">
        <v>110</v>
      </c>
      <c r="B11" s="128">
        <v>66500</v>
      </c>
      <c r="C11" s="306">
        <v>50000</v>
      </c>
      <c r="D11" s="309">
        <v>50000</v>
      </c>
      <c r="E11" s="130">
        <f t="shared" ref="E11:E20" si="1">D11/C11</f>
        <v>1</v>
      </c>
      <c r="F11" s="131">
        <f t="shared" si="0"/>
        <v>-0.24812030075187974</v>
      </c>
    </row>
    <row r="12" spans="1:6" ht="30" customHeight="1">
      <c r="A12" s="127" t="s">
        <v>111</v>
      </c>
      <c r="B12" s="128">
        <v>1997</v>
      </c>
      <c r="C12" s="306">
        <v>138440</v>
      </c>
      <c r="D12" s="309">
        <v>138142</v>
      </c>
      <c r="E12" s="130">
        <f t="shared" si="1"/>
        <v>0.99784744293556771</v>
      </c>
      <c r="F12" s="131"/>
    </row>
    <row r="13" spans="1:6" ht="30" customHeight="1">
      <c r="A13" s="127" t="s">
        <v>112</v>
      </c>
      <c r="B13" s="128">
        <v>3397</v>
      </c>
      <c r="C13" s="306">
        <v>7401</v>
      </c>
      <c r="D13" s="309">
        <v>7400</v>
      </c>
      <c r="E13" s="130">
        <f t="shared" si="1"/>
        <v>0.9998648831239022</v>
      </c>
      <c r="F13" s="131">
        <f>D13/B13-1</f>
        <v>1.1783926994406828</v>
      </c>
    </row>
    <row r="14" spans="1:6" ht="30" customHeight="1">
      <c r="A14" s="133" t="s">
        <v>113</v>
      </c>
      <c r="B14" s="128"/>
      <c r="C14" s="306">
        <v>22263</v>
      </c>
      <c r="D14" s="309">
        <v>22263</v>
      </c>
      <c r="E14" s="130">
        <f t="shared" si="1"/>
        <v>1</v>
      </c>
      <c r="F14" s="131"/>
    </row>
    <row r="15" spans="1:6" s="23" customFormat="1" ht="30" customHeight="1">
      <c r="A15" s="134" t="s">
        <v>60</v>
      </c>
      <c r="B15" s="135">
        <f>B6+B7+B12+B13+B14</f>
        <v>208883</v>
      </c>
      <c r="C15" s="307">
        <f>C6+C7+C12+C13+C14</f>
        <v>428084</v>
      </c>
      <c r="D15" s="307">
        <f>D6+D7+D12+D13+D14</f>
        <v>436052</v>
      </c>
      <c r="E15" s="136">
        <f t="shared" si="1"/>
        <v>1.0186131693779725</v>
      </c>
      <c r="F15" s="137">
        <f t="shared" ref="F15:F20" si="2">D15/B15-1</f>
        <v>1.0875418296366868</v>
      </c>
    </row>
    <row r="16" spans="1:6" ht="30" customHeight="1">
      <c r="A16" s="127" t="s">
        <v>114</v>
      </c>
      <c r="B16" s="128">
        <v>2600</v>
      </c>
      <c r="C16" s="308">
        <v>1500</v>
      </c>
      <c r="D16" s="312">
        <v>1500</v>
      </c>
      <c r="E16" s="130">
        <f t="shared" si="1"/>
        <v>1</v>
      </c>
      <c r="F16" s="131">
        <f t="shared" si="2"/>
        <v>-0.42307692307692313</v>
      </c>
    </row>
    <row r="17" spans="1:6" ht="30" customHeight="1">
      <c r="A17" s="127" t="s">
        <v>115</v>
      </c>
      <c r="B17" s="128">
        <v>67</v>
      </c>
      <c r="C17" s="308"/>
      <c r="D17" s="312">
        <v>142</v>
      </c>
      <c r="E17" s="130"/>
      <c r="F17" s="131">
        <f t="shared" si="2"/>
        <v>1.1194029850746268</v>
      </c>
    </row>
    <row r="18" spans="1:6" ht="30" customHeight="1">
      <c r="A18" s="127" t="s">
        <v>116</v>
      </c>
      <c r="B18" s="128">
        <v>22000</v>
      </c>
      <c r="C18" s="309">
        <v>34875</v>
      </c>
      <c r="D18" s="312">
        <v>62102</v>
      </c>
      <c r="E18" s="130">
        <f t="shared" si="1"/>
        <v>1.7807025089605735</v>
      </c>
      <c r="F18" s="131">
        <f t="shared" si="2"/>
        <v>1.8228181818181817</v>
      </c>
    </row>
    <row r="19" spans="1:6" ht="30" customHeight="1">
      <c r="A19" s="127" t="s">
        <v>117</v>
      </c>
      <c r="B19" s="128">
        <v>4018</v>
      </c>
      <c r="C19" s="308">
        <v>2525</v>
      </c>
      <c r="D19" s="312">
        <v>654</v>
      </c>
      <c r="E19" s="130">
        <f t="shared" si="1"/>
        <v>0.25900990099009902</v>
      </c>
      <c r="F19" s="131">
        <f t="shared" si="2"/>
        <v>-0.8372324539571927</v>
      </c>
    </row>
    <row r="20" spans="1:6" s="23" customFormat="1" ht="30" customHeight="1">
      <c r="A20" s="44" t="s">
        <v>118</v>
      </c>
      <c r="B20" s="139">
        <f>B15+B16+B17+B18+B19</f>
        <v>237568</v>
      </c>
      <c r="C20" s="310">
        <f>C15+C16+C17+C18+C19</f>
        <v>466984</v>
      </c>
      <c r="D20" s="313">
        <f>D15+D16+D17+D18+D19</f>
        <v>500450</v>
      </c>
      <c r="E20" s="142">
        <f t="shared" si="1"/>
        <v>1.0716641255374917</v>
      </c>
      <c r="F20" s="143">
        <f t="shared" si="2"/>
        <v>1.1065547548491379</v>
      </c>
    </row>
  </sheetData>
  <mergeCells count="6">
    <mergeCell ref="A2:F2"/>
    <mergeCell ref="E3:F3"/>
    <mergeCell ref="A4:A5"/>
    <mergeCell ref="B4:B5"/>
    <mergeCell ref="C4:C5"/>
    <mergeCell ref="D4:F4"/>
  </mergeCells>
  <phoneticPr fontId="36" type="noConversion"/>
  <dataValidations count="1">
    <dataValidation type="whole" allowBlank="1" showInputMessage="1" showErrorMessage="1" error="不得保留小数" sqref="D12:D14 GY12:GY17 GY20 D16:D17 D65502:D65511 D65516:D65519 GY65502:GY65511 GY65516:GY65519">
      <formula1>-800000000000</formula1>
      <formula2>1000000000000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A5" sqref="A5"/>
    </sheetView>
  </sheetViews>
  <sheetFormatPr defaultRowHeight="27" customHeight="1"/>
  <cols>
    <col min="1" max="1" width="54.75" customWidth="1"/>
    <col min="2" max="2" width="41.5" style="323" customWidth="1"/>
  </cols>
  <sheetData>
    <row r="1" spans="1:2" ht="27" customHeight="1">
      <c r="A1" s="202" t="s">
        <v>636</v>
      </c>
      <c r="B1" s="326"/>
    </row>
    <row r="2" spans="1:2" ht="27" customHeight="1">
      <c r="A2" s="384" t="s">
        <v>776</v>
      </c>
      <c r="B2" s="384"/>
    </row>
    <row r="3" spans="1:2" ht="27" customHeight="1">
      <c r="A3" s="203"/>
      <c r="B3" s="327" t="s">
        <v>637</v>
      </c>
    </row>
    <row r="4" spans="1:2" ht="27" customHeight="1">
      <c r="A4" s="204" t="s">
        <v>638</v>
      </c>
      <c r="B4" s="328" t="s">
        <v>639</v>
      </c>
    </row>
    <row r="5" spans="1:2" ht="27" customHeight="1">
      <c r="A5" s="205" t="s">
        <v>327</v>
      </c>
      <c r="B5" s="329">
        <f>SUM(B6:B9)</f>
        <v>15</v>
      </c>
    </row>
    <row r="6" spans="1:2" ht="27" customHeight="1">
      <c r="A6" s="205" t="s">
        <v>640</v>
      </c>
      <c r="B6" s="329">
        <v>6</v>
      </c>
    </row>
    <row r="7" spans="1:2" ht="27" customHeight="1">
      <c r="A7" s="205" t="s">
        <v>641</v>
      </c>
      <c r="B7" s="329">
        <v>9</v>
      </c>
    </row>
    <row r="8" spans="1:2" ht="27" customHeight="1">
      <c r="A8" s="205" t="s">
        <v>642</v>
      </c>
      <c r="B8" s="330" t="s">
        <v>643</v>
      </c>
    </row>
    <row r="9" spans="1:2" ht="27" customHeight="1">
      <c r="A9" s="205" t="s">
        <v>644</v>
      </c>
      <c r="B9" s="330" t="s">
        <v>643</v>
      </c>
    </row>
    <row r="10" spans="1:2" ht="27" customHeight="1">
      <c r="A10" s="205" t="s">
        <v>46</v>
      </c>
      <c r="B10" s="329">
        <f>SUM(B11:B22)</f>
        <v>31743</v>
      </c>
    </row>
    <row r="11" spans="1:2" ht="27" customHeight="1">
      <c r="A11" s="333" t="s">
        <v>645</v>
      </c>
      <c r="B11" s="329">
        <v>31322</v>
      </c>
    </row>
    <row r="12" spans="1:2" ht="27" customHeight="1">
      <c r="A12" s="333" t="s">
        <v>646</v>
      </c>
      <c r="B12" s="329">
        <v>421</v>
      </c>
    </row>
    <row r="13" spans="1:2" ht="27" customHeight="1">
      <c r="A13" s="333" t="s">
        <v>647</v>
      </c>
      <c r="B13" s="330" t="s">
        <v>643</v>
      </c>
    </row>
    <row r="14" spans="1:2" ht="27" customHeight="1">
      <c r="A14" s="333" t="s">
        <v>648</v>
      </c>
      <c r="B14" s="330" t="s">
        <v>643</v>
      </c>
    </row>
    <row r="15" spans="1:2" ht="27" customHeight="1">
      <c r="A15" s="333" t="s">
        <v>649</v>
      </c>
      <c r="B15" s="330" t="s">
        <v>643</v>
      </c>
    </row>
    <row r="16" spans="1:2" ht="27" customHeight="1">
      <c r="A16" s="333" t="s">
        <v>650</v>
      </c>
      <c r="B16" s="330" t="s">
        <v>643</v>
      </c>
    </row>
    <row r="17" spans="1:2" ht="27" customHeight="1">
      <c r="A17" s="333" t="s">
        <v>651</v>
      </c>
      <c r="B17" s="330" t="s">
        <v>643</v>
      </c>
    </row>
    <row r="18" spans="1:2" ht="27" customHeight="1">
      <c r="A18" s="333" t="s">
        <v>652</v>
      </c>
      <c r="B18" s="330" t="s">
        <v>643</v>
      </c>
    </row>
    <row r="19" spans="1:2" ht="27" customHeight="1">
      <c r="A19" s="333" t="s">
        <v>653</v>
      </c>
      <c r="B19" s="330" t="s">
        <v>643</v>
      </c>
    </row>
    <row r="20" spans="1:2" ht="27" customHeight="1">
      <c r="A20" s="333" t="s">
        <v>654</v>
      </c>
      <c r="B20" s="330" t="s">
        <v>643</v>
      </c>
    </row>
    <row r="21" spans="1:2" ht="27" customHeight="1">
      <c r="A21" s="333" t="s">
        <v>655</v>
      </c>
      <c r="B21" s="330" t="s">
        <v>643</v>
      </c>
    </row>
    <row r="22" spans="1:2" ht="27" customHeight="1">
      <c r="A22" s="333" t="s">
        <v>656</v>
      </c>
      <c r="B22" s="330" t="s">
        <v>643</v>
      </c>
    </row>
    <row r="23" spans="1:2" ht="27" customHeight="1">
      <c r="A23" s="205" t="s">
        <v>58</v>
      </c>
      <c r="B23" s="329">
        <f>B24</f>
        <v>691</v>
      </c>
    </row>
    <row r="24" spans="1:2" ht="27" customHeight="1">
      <c r="A24" s="333" t="s">
        <v>657</v>
      </c>
      <c r="B24" s="329">
        <v>691</v>
      </c>
    </row>
    <row r="25" spans="1:2" ht="27" customHeight="1">
      <c r="A25" s="333" t="s">
        <v>778</v>
      </c>
      <c r="B25" s="329">
        <v>22263</v>
      </c>
    </row>
    <row r="26" spans="1:2" ht="27" customHeight="1">
      <c r="A26" s="206" t="s">
        <v>658</v>
      </c>
      <c r="B26" s="329">
        <f>B25+B23+B10+B5</f>
        <v>54712</v>
      </c>
    </row>
  </sheetData>
  <mergeCells count="1">
    <mergeCell ref="A2:B2"/>
  </mergeCells>
  <phoneticPr fontId="3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J6" sqref="J6"/>
    </sheetView>
  </sheetViews>
  <sheetFormatPr defaultRowHeight="33" customHeight="1"/>
  <cols>
    <col min="1" max="1" width="14.375" customWidth="1"/>
    <col min="2" max="4" width="14.375" style="323" customWidth="1"/>
    <col min="5" max="5" width="32.75" style="323" customWidth="1"/>
  </cols>
  <sheetData>
    <row r="1" spans="1:5" ht="33" customHeight="1">
      <c r="A1" s="374" t="s">
        <v>659</v>
      </c>
      <c r="B1" s="375"/>
      <c r="C1" s="375"/>
      <c r="D1" s="375"/>
      <c r="E1" s="375"/>
    </row>
    <row r="2" spans="1:5" ht="33" customHeight="1">
      <c r="A2" s="385" t="s">
        <v>779</v>
      </c>
      <c r="B2" s="385"/>
      <c r="C2" s="385"/>
      <c r="D2" s="385"/>
      <c r="E2" s="385"/>
    </row>
    <row r="3" spans="1:5" ht="33" customHeight="1">
      <c r="A3" s="196"/>
      <c r="B3" s="324"/>
      <c r="C3" s="324"/>
      <c r="D3" s="324"/>
      <c r="E3" s="331" t="s">
        <v>611</v>
      </c>
    </row>
    <row r="4" spans="1:5" ht="33" customHeight="1">
      <c r="A4" s="386" t="s">
        <v>612</v>
      </c>
      <c r="B4" s="387" t="s">
        <v>660</v>
      </c>
      <c r="C4" s="387"/>
      <c r="D4" s="387"/>
      <c r="E4" s="387" t="s">
        <v>614</v>
      </c>
    </row>
    <row r="5" spans="1:5" ht="33" customHeight="1">
      <c r="A5" s="386"/>
      <c r="B5" s="387" t="s">
        <v>615</v>
      </c>
      <c r="C5" s="388" t="s">
        <v>616</v>
      </c>
      <c r="D5" s="388" t="s">
        <v>617</v>
      </c>
      <c r="E5" s="387"/>
    </row>
    <row r="6" spans="1:5" ht="33" customHeight="1">
      <c r="A6" s="386"/>
      <c r="B6" s="387"/>
      <c r="C6" s="389"/>
      <c r="D6" s="389"/>
      <c r="E6" s="387"/>
    </row>
    <row r="7" spans="1:5" ht="33" customHeight="1">
      <c r="A7" s="207" t="s">
        <v>618</v>
      </c>
      <c r="B7" s="337">
        <f>C7+D7</f>
        <v>8265.54866711258</v>
      </c>
      <c r="C7" s="337">
        <f>SUM(C8:C18)</f>
        <v>8265.54866711258</v>
      </c>
      <c r="D7" s="334">
        <v>0</v>
      </c>
      <c r="E7" s="335">
        <v>0</v>
      </c>
    </row>
    <row r="8" spans="1:5" ht="33" customHeight="1">
      <c r="A8" s="208" t="s">
        <v>619</v>
      </c>
      <c r="B8" s="336">
        <v>3213.15865175409</v>
      </c>
      <c r="C8" s="336">
        <v>3213.15865175409</v>
      </c>
      <c r="D8" s="334">
        <v>0</v>
      </c>
      <c r="E8" s="335">
        <v>0</v>
      </c>
    </row>
    <row r="9" spans="1:5" ht="33" customHeight="1">
      <c r="A9" s="209" t="s">
        <v>661</v>
      </c>
      <c r="B9" s="336">
        <v>136.37832941206599</v>
      </c>
      <c r="C9" s="336">
        <v>136.37832941206599</v>
      </c>
      <c r="D9" s="334">
        <v>0</v>
      </c>
      <c r="E9" s="335">
        <v>0</v>
      </c>
    </row>
    <row r="10" spans="1:5" ht="33" customHeight="1">
      <c r="A10" s="209" t="s">
        <v>662</v>
      </c>
      <c r="B10" s="336">
        <v>152.07130849294299</v>
      </c>
      <c r="C10" s="336">
        <v>152.07130849294299</v>
      </c>
      <c r="D10" s="334">
        <v>0</v>
      </c>
      <c r="E10" s="335">
        <v>0</v>
      </c>
    </row>
    <row r="11" spans="1:5" ht="33" customHeight="1">
      <c r="A11" s="209" t="s">
        <v>663</v>
      </c>
      <c r="B11" s="336">
        <v>313.130507199173</v>
      </c>
      <c r="C11" s="336">
        <v>313.130507199173</v>
      </c>
      <c r="D11" s="334">
        <v>0</v>
      </c>
      <c r="E11" s="335">
        <v>0</v>
      </c>
    </row>
    <row r="12" spans="1:5" ht="33" customHeight="1">
      <c r="A12" s="209" t="s">
        <v>664</v>
      </c>
      <c r="B12" s="336">
        <v>2955.47288429324</v>
      </c>
      <c r="C12" s="336">
        <v>2955.47288429324</v>
      </c>
      <c r="D12" s="334">
        <v>0</v>
      </c>
      <c r="E12" s="335">
        <v>0</v>
      </c>
    </row>
    <row r="13" spans="1:5" ht="33" customHeight="1">
      <c r="A13" s="209" t="s">
        <v>665</v>
      </c>
      <c r="B13" s="336">
        <v>66.623512170036904</v>
      </c>
      <c r="C13" s="336">
        <v>66.623512170036904</v>
      </c>
      <c r="D13" s="334">
        <v>0</v>
      </c>
      <c r="E13" s="335">
        <v>0</v>
      </c>
    </row>
    <row r="14" spans="1:5" ht="33" customHeight="1">
      <c r="A14" s="209" t="s">
        <v>666</v>
      </c>
      <c r="B14" s="336">
        <v>1332.8349111920099</v>
      </c>
      <c r="C14" s="336">
        <v>1332.8349111920099</v>
      </c>
      <c r="D14" s="334">
        <v>0</v>
      </c>
      <c r="E14" s="335">
        <v>0</v>
      </c>
    </row>
    <row r="15" spans="1:5" ht="33" customHeight="1">
      <c r="A15" s="209" t="s">
        <v>667</v>
      </c>
      <c r="B15" s="336">
        <v>0</v>
      </c>
      <c r="C15" s="336">
        <v>0</v>
      </c>
      <c r="D15" s="334">
        <v>0</v>
      </c>
      <c r="E15" s="335">
        <v>0</v>
      </c>
    </row>
    <row r="16" spans="1:5" ht="33" customHeight="1">
      <c r="A16" s="209" t="s">
        <v>668</v>
      </c>
      <c r="B16" s="336">
        <v>95.878562599021805</v>
      </c>
      <c r="C16" s="336">
        <v>95.878562599021805</v>
      </c>
      <c r="D16" s="334">
        <v>0</v>
      </c>
      <c r="E16" s="335">
        <v>0</v>
      </c>
    </row>
    <row r="17" spans="1:5" ht="33" customHeight="1">
      <c r="A17" s="209" t="s">
        <v>669</v>
      </c>
      <c r="B17" s="336">
        <v>0</v>
      </c>
      <c r="C17" s="336">
        <v>0</v>
      </c>
      <c r="D17" s="334">
        <v>0</v>
      </c>
      <c r="E17" s="335">
        <v>0</v>
      </c>
    </row>
    <row r="18" spans="1:5" ht="33" customHeight="1">
      <c r="A18" s="209" t="s">
        <v>629</v>
      </c>
      <c r="B18" s="336">
        <v>0</v>
      </c>
      <c r="C18" s="336">
        <v>0</v>
      </c>
      <c r="D18" s="334">
        <v>0</v>
      </c>
      <c r="E18" s="335">
        <v>0</v>
      </c>
    </row>
    <row r="19" spans="1:5" ht="33" customHeight="1">
      <c r="A19" s="210"/>
      <c r="B19" s="332"/>
      <c r="C19" s="332"/>
      <c r="D19" s="332"/>
      <c r="E19" s="332"/>
    </row>
  </sheetData>
  <mergeCells count="8">
    <mergeCell ref="A1:E1"/>
    <mergeCell ref="A2:E2"/>
    <mergeCell ref="A4:A6"/>
    <mergeCell ref="B4:D4"/>
    <mergeCell ref="E4:E6"/>
    <mergeCell ref="B5:B6"/>
    <mergeCell ref="C5:C6"/>
    <mergeCell ref="D5:D6"/>
  </mergeCells>
  <phoneticPr fontId="3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showZeros="0" workbookViewId="0">
      <selection activeCell="A4" sqref="A4:A5"/>
    </sheetView>
  </sheetViews>
  <sheetFormatPr defaultColWidth="39.375" defaultRowHeight="14.25"/>
  <cols>
    <col min="1" max="1" width="37.625" style="88" customWidth="1"/>
    <col min="2" max="3" width="9.75" style="88" customWidth="1"/>
    <col min="4" max="4" width="8.5" style="88" customWidth="1"/>
    <col min="5" max="5" width="10.5" style="88" customWidth="1"/>
    <col min="6" max="7" width="9" style="88" customWidth="1"/>
    <col min="8" max="11" width="9" style="88" hidden="1" customWidth="1"/>
    <col min="12" max="31" width="9" style="88" customWidth="1"/>
    <col min="32" max="223" width="39.375" style="88" customWidth="1"/>
    <col min="224" max="254" width="9" style="88" customWidth="1"/>
    <col min="255" max="16384" width="39.375" style="88"/>
  </cols>
  <sheetData>
    <row r="1" spans="1:10" customFormat="1" ht="14.25" customHeight="1">
      <c r="A1" s="287" t="s">
        <v>766</v>
      </c>
      <c r="B1" s="2"/>
      <c r="C1" s="110"/>
      <c r="D1" s="110"/>
      <c r="E1" s="110"/>
      <c r="F1" s="110"/>
      <c r="G1" s="88"/>
      <c r="H1" s="88"/>
      <c r="I1" s="88"/>
      <c r="J1" s="88"/>
    </row>
    <row r="2" spans="1:10" ht="35.1" customHeight="1">
      <c r="A2" s="358" t="s">
        <v>670</v>
      </c>
      <c r="B2" s="350"/>
      <c r="C2" s="350"/>
      <c r="D2" s="350"/>
      <c r="E2" s="350"/>
    </row>
    <row r="3" spans="1:10" s="108" customFormat="1" ht="20.25" customHeight="1">
      <c r="A3" s="390" t="s">
        <v>2</v>
      </c>
      <c r="B3" s="390"/>
      <c r="C3" s="390"/>
      <c r="D3" s="390"/>
      <c r="E3" s="390"/>
      <c r="F3" s="390"/>
    </row>
    <row r="4" spans="1:10" s="109" customFormat="1" ht="24" customHeight="1">
      <c r="A4" s="395" t="s">
        <v>119</v>
      </c>
      <c r="B4" s="397" t="s">
        <v>4</v>
      </c>
      <c r="C4" s="397" t="s">
        <v>5</v>
      </c>
      <c r="D4" s="391" t="s">
        <v>674</v>
      </c>
      <c r="E4" s="392"/>
      <c r="F4" s="393"/>
    </row>
    <row r="5" spans="1:10" s="109" customFormat="1" ht="36" customHeight="1">
      <c r="A5" s="396"/>
      <c r="B5" s="398"/>
      <c r="C5" s="398"/>
      <c r="D5" s="111" t="s">
        <v>7</v>
      </c>
      <c r="E5" s="111" t="s">
        <v>8</v>
      </c>
      <c r="F5" s="111" t="s">
        <v>9</v>
      </c>
      <c r="I5" s="123" t="s">
        <v>120</v>
      </c>
      <c r="J5" s="123" t="s">
        <v>121</v>
      </c>
    </row>
    <row r="6" spans="1:10" customFormat="1" ht="30" customHeight="1">
      <c r="A6" s="92" t="s">
        <v>122</v>
      </c>
      <c r="B6" s="112">
        <f>SUM(B7:B11)</f>
        <v>89</v>
      </c>
      <c r="C6" s="112">
        <f>SUM(C7:C11)</f>
        <v>125</v>
      </c>
      <c r="D6" s="112">
        <f>SUM(D7:D11)</f>
        <v>128</v>
      </c>
      <c r="E6" s="113">
        <f>D6/C6</f>
        <v>1.024</v>
      </c>
      <c r="F6" s="114">
        <f>D6/B6-1</f>
        <v>0.4382022471910112</v>
      </c>
      <c r="G6" s="88"/>
      <c r="H6" s="88"/>
      <c r="I6" s="124"/>
      <c r="J6" s="88"/>
    </row>
    <row r="7" spans="1:10" customFormat="1" ht="30" customHeight="1">
      <c r="A7" s="96" t="s">
        <v>123</v>
      </c>
      <c r="B7" s="115"/>
      <c r="C7" s="115"/>
      <c r="D7" s="115"/>
      <c r="E7" s="116"/>
      <c r="F7" s="117"/>
      <c r="G7" s="88"/>
      <c r="H7" s="88"/>
      <c r="I7" s="124">
        <v>4829.37</v>
      </c>
      <c r="J7" s="88"/>
    </row>
    <row r="8" spans="1:10" customFormat="1" ht="30" customHeight="1">
      <c r="A8" s="96" t="s">
        <v>124</v>
      </c>
      <c r="B8" s="115"/>
      <c r="C8" s="115">
        <v>116</v>
      </c>
      <c r="D8" s="115">
        <v>22</v>
      </c>
      <c r="E8" s="116"/>
      <c r="F8" s="117"/>
      <c r="G8" s="88"/>
      <c r="H8" s="88"/>
      <c r="I8" s="124">
        <v>2222.9299999999998</v>
      </c>
      <c r="J8" s="88"/>
    </row>
    <row r="9" spans="1:10" customFormat="1" ht="30" customHeight="1">
      <c r="A9" s="96" t="s">
        <v>125</v>
      </c>
      <c r="B9" s="115"/>
      <c r="C9" s="115"/>
      <c r="D9" s="115"/>
      <c r="E9" s="116"/>
      <c r="F9" s="117"/>
      <c r="G9" s="88"/>
      <c r="H9" s="88"/>
      <c r="I9" s="124"/>
      <c r="J9" s="88"/>
    </row>
    <row r="10" spans="1:10" customFormat="1" ht="30" customHeight="1">
      <c r="A10" s="96" t="s">
        <v>126</v>
      </c>
      <c r="B10" s="115">
        <v>2</v>
      </c>
      <c r="C10" s="115"/>
      <c r="D10" s="115">
        <v>1</v>
      </c>
      <c r="E10" s="116"/>
      <c r="F10" s="117">
        <f>D10/B10-1</f>
        <v>-0.5</v>
      </c>
      <c r="G10" s="88"/>
      <c r="H10" s="88"/>
      <c r="I10" s="124"/>
      <c r="J10" s="88"/>
    </row>
    <row r="11" spans="1:10" customFormat="1" ht="30" customHeight="1">
      <c r="A11" s="96" t="s">
        <v>127</v>
      </c>
      <c r="B11" s="115">
        <v>87</v>
      </c>
      <c r="C11" s="115">
        <v>9</v>
      </c>
      <c r="D11" s="115">
        <v>105</v>
      </c>
      <c r="E11" s="116"/>
      <c r="F11" s="117">
        <f>D11/B11-1</f>
        <v>0.2068965517241379</v>
      </c>
      <c r="G11" s="88"/>
      <c r="H11" s="88"/>
      <c r="I11" s="124">
        <v>3047.7</v>
      </c>
      <c r="J11" s="88"/>
    </row>
    <row r="12" spans="1:10" customFormat="1" ht="30" customHeight="1">
      <c r="A12" s="99" t="s">
        <v>128</v>
      </c>
      <c r="B12" s="112">
        <f>SUM(B13:B15)</f>
        <v>0</v>
      </c>
      <c r="C12" s="112">
        <f>SUM(C13:C15)</f>
        <v>0</v>
      </c>
      <c r="D12" s="112">
        <f>SUM(D13:D15)</f>
        <v>0</v>
      </c>
      <c r="E12" s="113"/>
      <c r="F12" s="114"/>
      <c r="G12" s="88"/>
      <c r="H12" s="88"/>
      <c r="I12" s="124"/>
      <c r="J12" s="88"/>
    </row>
    <row r="13" spans="1:10" customFormat="1" ht="30" customHeight="1">
      <c r="A13" s="96" t="s">
        <v>129</v>
      </c>
      <c r="B13" s="115"/>
      <c r="C13" s="115"/>
      <c r="D13" s="115"/>
      <c r="E13" s="100"/>
      <c r="F13" s="117"/>
      <c r="G13" s="88"/>
      <c r="H13" s="88"/>
      <c r="I13" s="124"/>
      <c r="J13" s="88"/>
    </row>
    <row r="14" spans="1:10" customFormat="1" ht="30" customHeight="1">
      <c r="A14" s="96" t="s">
        <v>130</v>
      </c>
      <c r="B14" s="115"/>
      <c r="C14" s="115"/>
      <c r="D14" s="115"/>
      <c r="E14" s="100"/>
      <c r="F14" s="117"/>
      <c r="G14" s="88"/>
      <c r="H14" s="88"/>
      <c r="I14" s="124"/>
      <c r="J14" s="88"/>
    </row>
    <row r="15" spans="1:10" customFormat="1" ht="30" customHeight="1">
      <c r="A15" s="96" t="s">
        <v>131</v>
      </c>
      <c r="B15" s="115"/>
      <c r="C15" s="115"/>
      <c r="D15" s="115"/>
      <c r="E15" s="100"/>
      <c r="F15" s="117"/>
      <c r="G15" s="88"/>
      <c r="H15" s="88"/>
      <c r="I15" s="124"/>
      <c r="J15" s="88"/>
    </row>
    <row r="16" spans="1:10" customFormat="1" ht="30" customHeight="1">
      <c r="A16" s="99" t="s">
        <v>132</v>
      </c>
      <c r="B16" s="118">
        <f>SUM(B17)</f>
        <v>0</v>
      </c>
      <c r="C16" s="118">
        <f>SUM(C17)</f>
        <v>0</v>
      </c>
      <c r="D16" s="118">
        <f>SUM(D17)</f>
        <v>0</v>
      </c>
      <c r="E16" s="119"/>
      <c r="F16" s="114"/>
      <c r="G16" s="88"/>
      <c r="H16" s="88"/>
      <c r="I16" s="125"/>
      <c r="J16" s="88"/>
    </row>
    <row r="17" spans="1:10" customFormat="1" ht="30" customHeight="1">
      <c r="A17" s="96" t="s">
        <v>133</v>
      </c>
      <c r="B17" s="120"/>
      <c r="C17" s="115"/>
      <c r="D17" s="120"/>
      <c r="E17" s="100"/>
      <c r="F17" s="117"/>
      <c r="G17" s="88"/>
      <c r="H17" s="88"/>
      <c r="I17" s="125"/>
      <c r="J17" s="88"/>
    </row>
    <row r="18" spans="1:10" customFormat="1" ht="30" customHeight="1">
      <c r="A18" s="99" t="s">
        <v>134</v>
      </c>
      <c r="B18" s="118">
        <f>SUM(B19)</f>
        <v>0</v>
      </c>
      <c r="C18" s="118">
        <f>SUM(C19)</f>
        <v>0</v>
      </c>
      <c r="D18" s="118">
        <f>SUM(D19)</f>
        <v>0</v>
      </c>
      <c r="E18" s="119"/>
      <c r="F18" s="114"/>
      <c r="G18" s="88"/>
      <c r="H18" s="88"/>
      <c r="I18" s="125"/>
      <c r="J18" s="88"/>
    </row>
    <row r="19" spans="1:10" customFormat="1" ht="30" customHeight="1">
      <c r="A19" s="96" t="s">
        <v>135</v>
      </c>
      <c r="B19" s="120"/>
      <c r="C19" s="115"/>
      <c r="D19" s="120"/>
      <c r="E19" s="100"/>
      <c r="F19" s="117"/>
      <c r="G19" s="88"/>
      <c r="H19" s="88"/>
      <c r="I19" s="125"/>
      <c r="J19" s="88"/>
    </row>
    <row r="20" spans="1:10" customFormat="1" ht="30" customHeight="1">
      <c r="A20" s="99" t="s">
        <v>136</v>
      </c>
      <c r="B20" s="118"/>
      <c r="C20" s="112"/>
      <c r="D20" s="118"/>
      <c r="E20" s="119"/>
      <c r="F20" s="114"/>
      <c r="G20" s="88"/>
      <c r="H20" s="88"/>
      <c r="I20" s="125"/>
      <c r="J20" s="126">
        <v>3500</v>
      </c>
    </row>
    <row r="21" spans="1:10" customFormat="1" ht="30" customHeight="1">
      <c r="A21" s="102" t="s">
        <v>34</v>
      </c>
      <c r="B21" s="112">
        <f>B6+B12+B16+B18+B20</f>
        <v>89</v>
      </c>
      <c r="C21" s="112">
        <f>C6+C12+C16+C18+C20</f>
        <v>125</v>
      </c>
      <c r="D21" s="112">
        <f>D6+D12+D16+D18+D20</f>
        <v>128</v>
      </c>
      <c r="E21" s="119">
        <f>D21/C21</f>
        <v>1.024</v>
      </c>
      <c r="F21" s="117">
        <f>D21/B21-1</f>
        <v>0.4382022471910112</v>
      </c>
      <c r="G21" s="88"/>
      <c r="H21" s="88"/>
      <c r="I21" s="124"/>
      <c r="J21" s="88"/>
    </row>
    <row r="22" spans="1:10" customFormat="1" ht="30" customHeight="1">
      <c r="A22" s="96" t="s">
        <v>137</v>
      </c>
      <c r="B22" s="115"/>
      <c r="C22" s="115"/>
      <c r="D22" s="115">
        <v>6</v>
      </c>
      <c r="E22" s="116"/>
      <c r="F22" s="117"/>
      <c r="G22" s="88"/>
      <c r="H22" s="88"/>
      <c r="I22" s="124">
        <v>130</v>
      </c>
      <c r="J22" s="88"/>
    </row>
    <row r="23" spans="1:10" customFormat="1" ht="30" customHeight="1">
      <c r="A23" s="96" t="s">
        <v>138</v>
      </c>
      <c r="B23" s="115"/>
      <c r="C23" s="115"/>
      <c r="D23" s="115"/>
      <c r="E23" s="116"/>
      <c r="F23" s="117"/>
      <c r="G23" s="88"/>
      <c r="H23" s="88"/>
      <c r="I23" s="124">
        <v>1230</v>
      </c>
      <c r="J23" s="88"/>
    </row>
    <row r="24" spans="1:10" customFormat="1" ht="30" customHeight="1">
      <c r="A24" s="105" t="s">
        <v>139</v>
      </c>
      <c r="B24" s="121">
        <f>B21+B22+B23</f>
        <v>89</v>
      </c>
      <c r="C24" s="121">
        <f>C21+C22+C23</f>
        <v>125</v>
      </c>
      <c r="D24" s="121">
        <f>D21+D22+D23</f>
        <v>134</v>
      </c>
      <c r="E24" s="107">
        <f>D24/C24</f>
        <v>1.0720000000000001</v>
      </c>
      <c r="F24" s="122">
        <f>D24/B24-1</f>
        <v>0.50561797752808979</v>
      </c>
      <c r="G24" s="88"/>
      <c r="H24" s="88"/>
      <c r="I24" s="88"/>
      <c r="J24" s="88"/>
    </row>
    <row r="25" spans="1:10" customFormat="1" ht="57.75" hidden="1" customHeight="1">
      <c r="A25" s="394" t="s">
        <v>140</v>
      </c>
      <c r="B25" s="394"/>
      <c r="C25" s="394"/>
      <c r="D25" s="394"/>
      <c r="E25" s="394"/>
      <c r="F25" s="394"/>
      <c r="G25" s="88"/>
      <c r="H25" s="88"/>
      <c r="I25" s="88"/>
      <c r="J25" s="88"/>
    </row>
  </sheetData>
  <mergeCells count="7">
    <mergeCell ref="A2:E2"/>
    <mergeCell ref="A3:F3"/>
    <mergeCell ref="D4:F4"/>
    <mergeCell ref="A25:F25"/>
    <mergeCell ref="A4:A5"/>
    <mergeCell ref="B4:B5"/>
    <mergeCell ref="C4:C5"/>
  </mergeCells>
  <phoneticPr fontId="36" type="noConversion"/>
  <printOptions horizontalCentered="1"/>
  <pageMargins left="0.70866141732283505" right="0.70866141732283505" top="0.74803149606299202" bottom="0.74803149606299202" header="0.31496062992126" footer="0.31496062992126"/>
  <pageSetup paperSize="9" fitToHeight="0"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1"/>
  <sheetViews>
    <sheetView showGridLines="0" showZeros="0" workbookViewId="0">
      <selection activeCell="E3" sqref="E3:F3"/>
    </sheetView>
  </sheetViews>
  <sheetFormatPr defaultColWidth="31.5" defaultRowHeight="14.25"/>
  <cols>
    <col min="1" max="1" width="33.875" style="88" customWidth="1"/>
    <col min="2" max="3" width="9.5" style="88" customWidth="1"/>
    <col min="4" max="4" width="11.75" style="88" customWidth="1"/>
    <col min="5" max="6" width="9.625" style="89" customWidth="1"/>
    <col min="7" max="28" width="9" style="88" customWidth="1"/>
    <col min="29" max="220" width="31.5" style="88" customWidth="1"/>
    <col min="221" max="251" width="9" style="88" customWidth="1"/>
    <col min="252" max="16384" width="31.5" style="88"/>
  </cols>
  <sheetData>
    <row r="1" spans="1:256" ht="14.25" customHeight="1">
      <c r="A1" s="287" t="s">
        <v>767</v>
      </c>
    </row>
    <row r="2" spans="1:256" ht="35.1" customHeight="1">
      <c r="A2" s="358" t="s">
        <v>671</v>
      </c>
      <c r="B2" s="350"/>
      <c r="C2" s="350"/>
      <c r="D2" s="350"/>
      <c r="E2" s="350"/>
      <c r="F2" s="350"/>
    </row>
    <row r="3" spans="1:256" ht="20.25" customHeight="1">
      <c r="B3" s="2"/>
      <c r="C3" s="2"/>
      <c r="D3" s="34"/>
      <c r="E3" s="399" t="s">
        <v>2</v>
      </c>
      <c r="F3" s="399"/>
    </row>
    <row r="4" spans="1:256" ht="24" customHeight="1">
      <c r="A4" s="353" t="s">
        <v>119</v>
      </c>
      <c r="B4" s="355" t="s">
        <v>141</v>
      </c>
      <c r="C4" s="355" t="s">
        <v>5</v>
      </c>
      <c r="D4" s="400" t="s">
        <v>6</v>
      </c>
      <c r="E4" s="401"/>
      <c r="F4" s="401"/>
    </row>
    <row r="5" spans="1:256" ht="32.1" customHeight="1">
      <c r="A5" s="354"/>
      <c r="B5" s="355"/>
      <c r="C5" s="355"/>
      <c r="D5" s="91" t="s">
        <v>7</v>
      </c>
      <c r="E5" s="91" t="s">
        <v>8</v>
      </c>
      <c r="F5" s="91" t="s">
        <v>9</v>
      </c>
    </row>
    <row r="6" spans="1:256" s="86" customFormat="1" ht="30" customHeight="1">
      <c r="A6" s="92" t="s">
        <v>142</v>
      </c>
      <c r="B6" s="93"/>
      <c r="C6" s="93"/>
      <c r="D6" s="93"/>
      <c r="E6" s="94"/>
      <c r="F6" s="94"/>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c r="IR6" s="95"/>
      <c r="IS6" s="95"/>
      <c r="IT6" s="95"/>
      <c r="IU6" s="95"/>
      <c r="IV6" s="95"/>
    </row>
    <row r="7" spans="1:256" s="86" customFormat="1" ht="30" customHeight="1">
      <c r="A7" s="96" t="s">
        <v>143</v>
      </c>
      <c r="B7" s="97"/>
      <c r="C7" s="97"/>
      <c r="D7" s="97"/>
      <c r="E7" s="98"/>
      <c r="F7" s="98"/>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c r="IR7" s="95"/>
      <c r="IS7" s="95"/>
      <c r="IT7" s="95"/>
      <c r="IU7" s="95"/>
      <c r="IV7" s="95"/>
    </row>
    <row r="8" spans="1:256" s="86" customFormat="1" ht="30" customHeight="1">
      <c r="A8" s="96" t="s">
        <v>144</v>
      </c>
      <c r="B8" s="97"/>
      <c r="C8" s="97"/>
      <c r="D8" s="97"/>
      <c r="E8" s="98"/>
      <c r="F8" s="98"/>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c r="IS8" s="95"/>
      <c r="IT8" s="95"/>
      <c r="IU8" s="95"/>
      <c r="IV8" s="95"/>
    </row>
    <row r="9" spans="1:256" s="86" customFormat="1" ht="30" customHeight="1">
      <c r="A9" s="96" t="s">
        <v>145</v>
      </c>
      <c r="B9" s="97"/>
      <c r="C9" s="97"/>
      <c r="D9" s="97"/>
      <c r="E9" s="98"/>
      <c r="F9" s="98"/>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c r="IR9" s="95"/>
      <c r="IS9" s="95"/>
      <c r="IT9" s="95"/>
      <c r="IU9" s="95"/>
      <c r="IV9" s="95"/>
    </row>
    <row r="10" spans="1:256" s="86" customFormat="1" ht="30" customHeight="1">
      <c r="A10" s="99" t="s">
        <v>146</v>
      </c>
      <c r="B10" s="97"/>
      <c r="C10" s="97"/>
      <c r="D10" s="97"/>
      <c r="E10" s="98"/>
      <c r="F10" s="98"/>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c r="IU10" s="95"/>
      <c r="IV10" s="95"/>
    </row>
    <row r="11" spans="1:256" s="86" customFormat="1" ht="30" customHeight="1">
      <c r="A11" s="96" t="s">
        <v>147</v>
      </c>
      <c r="B11" s="97"/>
      <c r="C11" s="97"/>
      <c r="D11" s="97"/>
      <c r="E11" s="98"/>
      <c r="F11" s="98"/>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c r="IV11" s="95"/>
    </row>
    <row r="12" spans="1:256" s="86" customFormat="1" ht="30" customHeight="1">
      <c r="A12" s="96" t="s">
        <v>148</v>
      </c>
      <c r="B12" s="97"/>
      <c r="C12" s="97"/>
      <c r="D12" s="97"/>
      <c r="E12" s="98"/>
      <c r="F12" s="98"/>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c r="IV12" s="95"/>
    </row>
    <row r="13" spans="1:256" s="86" customFormat="1" ht="30" customHeight="1">
      <c r="A13" s="96" t="s">
        <v>149</v>
      </c>
      <c r="B13" s="97"/>
      <c r="C13" s="97"/>
      <c r="D13" s="97"/>
      <c r="E13" s="98"/>
      <c r="F13" s="98"/>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row>
    <row r="14" spans="1:256" s="86" customFormat="1" ht="30" customHeight="1">
      <c r="A14" s="99" t="s">
        <v>150</v>
      </c>
      <c r="B14" s="97"/>
      <c r="C14" s="97"/>
      <c r="D14" s="97"/>
      <c r="E14" s="98"/>
      <c r="F14" s="98"/>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row>
    <row r="15" spans="1:256" s="86" customFormat="1" ht="30" customHeight="1">
      <c r="A15" s="99" t="s">
        <v>151</v>
      </c>
      <c r="B15" s="97"/>
      <c r="C15" s="97"/>
      <c r="D15" s="97"/>
      <c r="E15" s="98"/>
      <c r="F15" s="98"/>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row>
    <row r="16" spans="1:256" s="86" customFormat="1" ht="30" customHeight="1">
      <c r="A16" s="96" t="s">
        <v>152</v>
      </c>
      <c r="B16" s="97"/>
      <c r="C16" s="97"/>
      <c r="D16" s="97"/>
      <c r="E16" s="100"/>
      <c r="F16" s="100"/>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row>
    <row r="17" spans="1:256" s="87" customFormat="1" ht="30" customHeight="1">
      <c r="A17" s="99" t="s">
        <v>153</v>
      </c>
      <c r="B17" s="97"/>
      <c r="C17" s="97">
        <v>125</v>
      </c>
      <c r="D17" s="97"/>
      <c r="E17" s="100"/>
      <c r="F17" s="100"/>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row>
    <row r="18" spans="1:256" s="87" customFormat="1" ht="30" customHeight="1">
      <c r="A18" s="102" t="s">
        <v>60</v>
      </c>
      <c r="B18" s="103">
        <f>B6+B10+B14+B15+B17</f>
        <v>0</v>
      </c>
      <c r="C18" s="103">
        <f>C6+C10+C14+C15+C17</f>
        <v>125</v>
      </c>
      <c r="D18" s="103">
        <f>D6+D10+D14+D15+D17</f>
        <v>0</v>
      </c>
      <c r="E18" s="100"/>
      <c r="F18" s="100"/>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row>
    <row r="19" spans="1:256" s="86" customFormat="1" ht="30" customHeight="1">
      <c r="A19" s="96" t="s">
        <v>154</v>
      </c>
      <c r="B19" s="97">
        <v>89</v>
      </c>
      <c r="C19" s="97"/>
      <c r="D19" s="97">
        <v>128</v>
      </c>
      <c r="E19" s="100"/>
      <c r="F19" s="100"/>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c r="IU19" s="95"/>
      <c r="IV19" s="95"/>
    </row>
    <row r="20" spans="1:256" s="86" customFormat="1" ht="30" customHeight="1">
      <c r="A20" s="96" t="s">
        <v>155</v>
      </c>
      <c r="B20" s="104"/>
      <c r="C20" s="104"/>
      <c r="D20" s="104">
        <v>6</v>
      </c>
      <c r="E20" s="100"/>
      <c r="F20" s="100"/>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c r="IR20" s="95"/>
      <c r="IS20" s="95"/>
      <c r="IT20" s="95"/>
      <c r="IU20" s="95"/>
      <c r="IV20" s="95"/>
    </row>
    <row r="21" spans="1:256" s="87" customFormat="1" ht="30" customHeight="1">
      <c r="A21" s="105" t="s">
        <v>118</v>
      </c>
      <c r="B21" s="106">
        <f>SUM(B18:B20)</f>
        <v>89</v>
      </c>
      <c r="C21" s="106">
        <f>SUM(C18:C20)</f>
        <v>125</v>
      </c>
      <c r="D21" s="106">
        <f>SUM(D18:D20)</f>
        <v>134</v>
      </c>
      <c r="E21" s="107">
        <f>D21/C21</f>
        <v>1.0720000000000001</v>
      </c>
      <c r="F21" s="107">
        <f>D21/B21-1</f>
        <v>0.50561797752808979</v>
      </c>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row>
  </sheetData>
  <mergeCells count="6">
    <mergeCell ref="A2:F2"/>
    <mergeCell ref="E3:F3"/>
    <mergeCell ref="D4:F4"/>
    <mergeCell ref="A4:A5"/>
    <mergeCell ref="B4:B5"/>
    <mergeCell ref="C4:C5"/>
  </mergeCells>
  <phoneticPr fontId="36" type="noConversion"/>
  <printOptions horizontalCentered="1"/>
  <pageMargins left="0.70866141732283505" right="0.70866141732283505" top="0.74803149606299202" bottom="0.74803149606299202" header="0.31496062992126" footer="0.31496062992126"/>
  <pageSetup paperSize="9"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7"/>
  <sheetViews>
    <sheetView tabSelected="1" topLeftCell="A49" workbookViewId="0">
      <selection activeCell="B30" sqref="B30"/>
    </sheetView>
  </sheetViews>
  <sheetFormatPr defaultColWidth="7.75" defaultRowHeight="13.5"/>
  <cols>
    <col min="1" max="1" width="17.375" style="190" customWidth="1"/>
    <col min="2" max="2" width="66.625" style="190" customWidth="1"/>
    <col min="3" max="16384" width="7.75" style="188"/>
  </cols>
  <sheetData>
    <row r="2" spans="1:2" ht="39" customHeight="1">
      <c r="A2" s="349" t="s">
        <v>544</v>
      </c>
      <c r="B2" s="349"/>
    </row>
    <row r="3" spans="1:2" ht="24" customHeight="1"/>
    <row r="4" spans="1:2" ht="26.1" customHeight="1">
      <c r="A4" s="348" t="s">
        <v>545</v>
      </c>
      <c r="B4" s="348"/>
    </row>
    <row r="5" spans="1:2" ht="18" customHeight="1">
      <c r="A5" s="191"/>
      <c r="B5" s="191"/>
    </row>
    <row r="6" spans="1:2" ht="26.1" customHeight="1">
      <c r="A6" s="192" t="s">
        <v>546</v>
      </c>
      <c r="B6" s="193" t="s">
        <v>582</v>
      </c>
    </row>
    <row r="7" spans="1:2" ht="26.1" customHeight="1">
      <c r="A7" s="192" t="s">
        <v>547</v>
      </c>
      <c r="B7" s="193" t="s">
        <v>583</v>
      </c>
    </row>
    <row r="8" spans="1:2" ht="26.1" customHeight="1">
      <c r="A8" s="192" t="s">
        <v>548</v>
      </c>
      <c r="B8" s="193" t="s">
        <v>584</v>
      </c>
    </row>
    <row r="9" spans="1:2" ht="26.1" customHeight="1">
      <c r="A9" s="192" t="s">
        <v>549</v>
      </c>
      <c r="B9" s="193" t="s">
        <v>585</v>
      </c>
    </row>
    <row r="10" spans="1:2" ht="26.1" customHeight="1">
      <c r="A10" s="192" t="s">
        <v>550</v>
      </c>
      <c r="B10" s="193" t="s">
        <v>586</v>
      </c>
    </row>
    <row r="11" spans="1:2" ht="26.1" customHeight="1">
      <c r="A11" s="192" t="s">
        <v>551</v>
      </c>
      <c r="B11" s="193" t="s">
        <v>587</v>
      </c>
    </row>
    <row r="12" spans="1:2" ht="26.1" customHeight="1">
      <c r="A12" s="192" t="s">
        <v>552</v>
      </c>
      <c r="B12" s="193" t="s">
        <v>588</v>
      </c>
    </row>
    <row r="13" spans="1:2" ht="26.1" customHeight="1">
      <c r="A13" s="192" t="s">
        <v>553</v>
      </c>
      <c r="B13" s="193" t="s">
        <v>589</v>
      </c>
    </row>
    <row r="14" spans="1:2" ht="26.1" customHeight="1">
      <c r="A14" s="192" t="s">
        <v>554</v>
      </c>
      <c r="B14" s="193" t="s">
        <v>780</v>
      </c>
    </row>
    <row r="15" spans="1:2" ht="26.1" customHeight="1">
      <c r="A15" s="192"/>
      <c r="B15" s="194"/>
    </row>
    <row r="16" spans="1:2" ht="26.1" customHeight="1">
      <c r="A16" s="348" t="s">
        <v>555</v>
      </c>
      <c r="B16" s="348"/>
    </row>
    <row r="17" spans="1:2" ht="18" customHeight="1">
      <c r="A17" s="191"/>
      <c r="B17" s="191"/>
    </row>
    <row r="18" spans="1:2" ht="26.1" customHeight="1">
      <c r="A18" s="192" t="s">
        <v>556</v>
      </c>
      <c r="B18" s="194" t="s">
        <v>590</v>
      </c>
    </row>
    <row r="19" spans="1:2" ht="26.1" customHeight="1">
      <c r="A19" s="192" t="s">
        <v>557</v>
      </c>
      <c r="B19" s="194" t="s">
        <v>591</v>
      </c>
    </row>
    <row r="20" spans="1:2" ht="26.1" customHeight="1">
      <c r="A20" s="192" t="s">
        <v>558</v>
      </c>
      <c r="B20" s="194" t="s">
        <v>592</v>
      </c>
    </row>
    <row r="21" spans="1:2" ht="26.1" customHeight="1">
      <c r="A21" s="192" t="s">
        <v>559</v>
      </c>
      <c r="B21" s="194" t="s">
        <v>593</v>
      </c>
    </row>
    <row r="22" spans="1:2" ht="26.1" customHeight="1">
      <c r="A22" s="192" t="s">
        <v>560</v>
      </c>
      <c r="B22" s="195" t="s">
        <v>777</v>
      </c>
    </row>
    <row r="23" spans="1:2" ht="26.1" customHeight="1">
      <c r="A23" s="192" t="s">
        <v>561</v>
      </c>
      <c r="B23" s="195" t="s">
        <v>781</v>
      </c>
    </row>
    <row r="24" spans="1:2" ht="26.1" customHeight="1">
      <c r="B24" s="194"/>
    </row>
    <row r="25" spans="1:2" ht="26.1" customHeight="1">
      <c r="A25" s="348" t="s">
        <v>562</v>
      </c>
      <c r="B25" s="348"/>
    </row>
    <row r="26" spans="1:2" ht="18" customHeight="1">
      <c r="A26" s="191"/>
      <c r="B26" s="191"/>
    </row>
    <row r="27" spans="1:2" ht="26.1" customHeight="1">
      <c r="A27" s="192" t="s">
        <v>563</v>
      </c>
      <c r="B27" s="194" t="s">
        <v>782</v>
      </c>
    </row>
    <row r="28" spans="1:2" ht="26.1" customHeight="1">
      <c r="A28" s="192" t="s">
        <v>564</v>
      </c>
      <c r="B28" s="194" t="s">
        <v>783</v>
      </c>
    </row>
    <row r="29" spans="1:2" ht="26.1" customHeight="1">
      <c r="A29" s="192" t="s">
        <v>565</v>
      </c>
      <c r="B29" s="194" t="s">
        <v>784</v>
      </c>
    </row>
    <row r="30" spans="1:2" ht="26.1" customHeight="1">
      <c r="A30" s="192" t="s">
        <v>566</v>
      </c>
      <c r="B30" s="194" t="s">
        <v>785</v>
      </c>
    </row>
    <row r="31" spans="1:2" ht="26.1" customHeight="1">
      <c r="A31" s="192" t="s">
        <v>567</v>
      </c>
      <c r="B31" s="194" t="s">
        <v>786</v>
      </c>
    </row>
    <row r="32" spans="1:2" ht="26.1" customHeight="1">
      <c r="B32" s="194"/>
    </row>
    <row r="33" spans="1:2" ht="26.1" customHeight="1">
      <c r="A33" s="348" t="s">
        <v>568</v>
      </c>
      <c r="B33" s="348"/>
    </row>
    <row r="34" spans="1:2" ht="18" customHeight="1">
      <c r="A34" s="191"/>
      <c r="B34" s="191"/>
    </row>
    <row r="35" spans="1:2" ht="26.1" customHeight="1">
      <c r="A35" s="192" t="s">
        <v>569</v>
      </c>
      <c r="B35" s="194" t="s">
        <v>594</v>
      </c>
    </row>
    <row r="36" spans="1:2" ht="26.1" customHeight="1">
      <c r="A36" s="192" t="s">
        <v>570</v>
      </c>
      <c r="B36" s="194" t="s">
        <v>595</v>
      </c>
    </row>
    <row r="37" spans="1:2" ht="26.1" customHeight="1">
      <c r="A37" s="192" t="s">
        <v>571</v>
      </c>
      <c r="B37" s="194" t="s">
        <v>596</v>
      </c>
    </row>
    <row r="38" spans="1:2" ht="26.1" customHeight="1">
      <c r="A38" s="192" t="s">
        <v>572</v>
      </c>
      <c r="B38" s="194" t="s">
        <v>597</v>
      </c>
    </row>
    <row r="39" spans="1:2" ht="26.1" customHeight="1">
      <c r="A39" s="192" t="s">
        <v>573</v>
      </c>
      <c r="B39" s="194" t="s">
        <v>598</v>
      </c>
    </row>
    <row r="40" spans="1:2" ht="26.1" customHeight="1">
      <c r="A40" s="348" t="s">
        <v>574</v>
      </c>
      <c r="B40" s="348"/>
    </row>
    <row r="41" spans="1:2" ht="18" customHeight="1">
      <c r="A41" s="191"/>
      <c r="B41" s="191"/>
    </row>
    <row r="42" spans="1:2" ht="26.1" customHeight="1">
      <c r="A42" s="192" t="s">
        <v>575</v>
      </c>
      <c r="B42" s="194" t="s">
        <v>599</v>
      </c>
    </row>
    <row r="43" spans="1:2" ht="26.1" customHeight="1">
      <c r="A43" s="192" t="s">
        <v>576</v>
      </c>
      <c r="B43" s="194" t="s">
        <v>600</v>
      </c>
    </row>
    <row r="44" spans="1:2" ht="26.1" customHeight="1">
      <c r="A44" s="192" t="s">
        <v>577</v>
      </c>
      <c r="B44" s="194" t="s">
        <v>601</v>
      </c>
    </row>
    <row r="45" spans="1:2" ht="26.1" customHeight="1">
      <c r="A45" s="192" t="s">
        <v>578</v>
      </c>
      <c r="B45" s="194" t="s">
        <v>602</v>
      </c>
    </row>
    <row r="46" spans="1:2" ht="26.1" customHeight="1">
      <c r="A46" s="192" t="s">
        <v>579</v>
      </c>
      <c r="B46" s="194" t="s">
        <v>603</v>
      </c>
    </row>
    <row r="47" spans="1:2" ht="26.1" customHeight="1">
      <c r="A47" s="192" t="s">
        <v>580</v>
      </c>
      <c r="B47" s="194" t="s">
        <v>604</v>
      </c>
    </row>
    <row r="48" spans="1:2" ht="26.1" customHeight="1">
      <c r="A48" s="192" t="s">
        <v>581</v>
      </c>
      <c r="B48" s="194" t="s">
        <v>605</v>
      </c>
    </row>
    <row r="49" ht="26.1" customHeight="1"/>
    <row r="50" ht="18" customHeight="1"/>
    <row r="51" ht="26.1" customHeight="1"/>
    <row r="52" ht="26.1" customHeight="1"/>
    <row r="53" ht="26.1" customHeight="1"/>
    <row r="54" ht="26.1" customHeight="1"/>
    <row r="55" ht="26.1" customHeight="1"/>
    <row r="56" ht="26.1" customHeight="1"/>
    <row r="57" ht="18" customHeight="1"/>
  </sheetData>
  <mergeCells count="6">
    <mergeCell ref="A40:B40"/>
    <mergeCell ref="A2:B2"/>
    <mergeCell ref="A4:B4"/>
    <mergeCell ref="A16:B16"/>
    <mergeCell ref="A25:B25"/>
    <mergeCell ref="A33:B33"/>
  </mergeCells>
  <phoneticPr fontId="36"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A2" sqref="A2:E2"/>
    </sheetView>
  </sheetViews>
  <sheetFormatPr defaultColWidth="39.375" defaultRowHeight="14.25"/>
  <cols>
    <col min="1" max="1" width="37.625" style="88" customWidth="1"/>
    <col min="2" max="3" width="9.75" style="88" customWidth="1"/>
    <col min="4" max="4" width="8.5" style="88" customWidth="1"/>
    <col min="5" max="5" width="10.5" style="88" customWidth="1"/>
    <col min="6" max="7" width="9" style="88" customWidth="1"/>
    <col min="8" max="11" width="9" style="88" hidden="1" customWidth="1"/>
    <col min="12" max="31" width="9" style="88" customWidth="1"/>
    <col min="32" max="223" width="39.375" style="88" customWidth="1"/>
    <col min="224" max="254" width="9" style="88" customWidth="1"/>
    <col min="255" max="16384" width="39.375" style="88"/>
  </cols>
  <sheetData>
    <row r="1" spans="1:10" customFormat="1" ht="14.25" customHeight="1">
      <c r="A1" s="287" t="s">
        <v>768</v>
      </c>
      <c r="B1" s="2"/>
      <c r="C1" s="110"/>
      <c r="D1" s="110"/>
      <c r="E1" s="110"/>
      <c r="F1" s="110"/>
      <c r="G1" s="88"/>
      <c r="H1" s="88"/>
      <c r="I1" s="88"/>
      <c r="J1" s="88"/>
    </row>
    <row r="2" spans="1:10" ht="35.1" customHeight="1">
      <c r="A2" s="358" t="s">
        <v>673</v>
      </c>
      <c r="B2" s="350"/>
      <c r="C2" s="350"/>
      <c r="D2" s="350"/>
      <c r="E2" s="350"/>
    </row>
    <row r="3" spans="1:10" s="108" customFormat="1" ht="20.25" customHeight="1">
      <c r="A3" s="390" t="s">
        <v>2</v>
      </c>
      <c r="B3" s="390"/>
      <c r="C3" s="390"/>
      <c r="D3" s="390"/>
      <c r="E3" s="390"/>
      <c r="F3" s="390"/>
    </row>
    <row r="4" spans="1:10" s="109" customFormat="1" ht="24" customHeight="1">
      <c r="A4" s="395" t="s">
        <v>119</v>
      </c>
      <c r="B4" s="397" t="s">
        <v>4</v>
      </c>
      <c r="C4" s="397" t="s">
        <v>5</v>
      </c>
      <c r="D4" s="391" t="s">
        <v>674</v>
      </c>
      <c r="E4" s="392"/>
      <c r="F4" s="393"/>
    </row>
    <row r="5" spans="1:10" s="109" customFormat="1" ht="36" customHeight="1">
      <c r="A5" s="396"/>
      <c r="B5" s="398"/>
      <c r="C5" s="398"/>
      <c r="D5" s="111" t="s">
        <v>7</v>
      </c>
      <c r="E5" s="111" t="s">
        <v>8</v>
      </c>
      <c r="F5" s="111" t="s">
        <v>9</v>
      </c>
      <c r="I5" s="123" t="s">
        <v>120</v>
      </c>
      <c r="J5" s="123" t="s">
        <v>121</v>
      </c>
    </row>
    <row r="6" spans="1:10" customFormat="1" ht="30" customHeight="1">
      <c r="A6" s="92" t="s">
        <v>122</v>
      </c>
      <c r="B6" s="112">
        <f>SUM(B7:B11)</f>
        <v>89</v>
      </c>
      <c r="C6" s="112">
        <f>SUM(C7:C11)</f>
        <v>125</v>
      </c>
      <c r="D6" s="112">
        <f>SUM(D7:D11)</f>
        <v>128</v>
      </c>
      <c r="E6" s="113">
        <f>D6/C6</f>
        <v>1.024</v>
      </c>
      <c r="F6" s="114">
        <f>D6/B6-1</f>
        <v>0.4382022471910112</v>
      </c>
      <c r="G6" s="88"/>
      <c r="H6" s="88"/>
      <c r="I6" s="124"/>
      <c r="J6" s="88"/>
    </row>
    <row r="7" spans="1:10" customFormat="1" ht="30" customHeight="1">
      <c r="A7" s="96" t="s">
        <v>123</v>
      </c>
      <c r="B7" s="115"/>
      <c r="C7" s="115"/>
      <c r="D7" s="115"/>
      <c r="E7" s="116"/>
      <c r="F7" s="117"/>
      <c r="G7" s="88"/>
      <c r="H7" s="88"/>
      <c r="I7" s="124">
        <v>4829.37</v>
      </c>
      <c r="J7" s="88"/>
    </row>
    <row r="8" spans="1:10" customFormat="1" ht="30" customHeight="1">
      <c r="A8" s="96" t="s">
        <v>124</v>
      </c>
      <c r="B8" s="115"/>
      <c r="C8" s="115">
        <v>116</v>
      </c>
      <c r="D8" s="115">
        <v>22</v>
      </c>
      <c r="E8" s="116"/>
      <c r="F8" s="117"/>
      <c r="G8" s="88"/>
      <c r="H8" s="88"/>
      <c r="I8" s="124">
        <v>2222.9299999999998</v>
      </c>
      <c r="J8" s="88"/>
    </row>
    <row r="9" spans="1:10" customFormat="1" ht="30" customHeight="1">
      <c r="A9" s="96" t="s">
        <v>125</v>
      </c>
      <c r="B9" s="115"/>
      <c r="C9" s="115"/>
      <c r="D9" s="115"/>
      <c r="E9" s="116"/>
      <c r="F9" s="117"/>
      <c r="G9" s="88"/>
      <c r="H9" s="88"/>
      <c r="I9" s="124"/>
      <c r="J9" s="88"/>
    </row>
    <row r="10" spans="1:10" customFormat="1" ht="30" customHeight="1">
      <c r="A10" s="96" t="s">
        <v>126</v>
      </c>
      <c r="B10" s="115">
        <v>2</v>
      </c>
      <c r="C10" s="115"/>
      <c r="D10" s="115">
        <v>1</v>
      </c>
      <c r="E10" s="116"/>
      <c r="F10" s="117">
        <f>D10/B10-1</f>
        <v>-0.5</v>
      </c>
      <c r="G10" s="88"/>
      <c r="H10" s="88"/>
      <c r="I10" s="124"/>
      <c r="J10" s="88"/>
    </row>
    <row r="11" spans="1:10" customFormat="1" ht="30" customHeight="1">
      <c r="A11" s="96" t="s">
        <v>127</v>
      </c>
      <c r="B11" s="115">
        <v>87</v>
      </c>
      <c r="C11" s="115">
        <v>9</v>
      </c>
      <c r="D11" s="115">
        <v>105</v>
      </c>
      <c r="E11" s="116"/>
      <c r="F11" s="117">
        <f>D11/B11-1</f>
        <v>0.2068965517241379</v>
      </c>
      <c r="G11" s="88"/>
      <c r="H11" s="88"/>
      <c r="I11" s="124">
        <v>3047.7</v>
      </c>
      <c r="J11" s="88"/>
    </row>
    <row r="12" spans="1:10" customFormat="1" ht="30" customHeight="1">
      <c r="A12" s="99" t="s">
        <v>128</v>
      </c>
      <c r="B12" s="112">
        <f>SUM(B13:B15)</f>
        <v>0</v>
      </c>
      <c r="C12" s="112">
        <f>SUM(C13:C15)</f>
        <v>0</v>
      </c>
      <c r="D12" s="112">
        <f>SUM(D13:D15)</f>
        <v>0</v>
      </c>
      <c r="E12" s="113"/>
      <c r="F12" s="114"/>
      <c r="G12" s="88"/>
      <c r="H12" s="88"/>
      <c r="I12" s="124"/>
      <c r="J12" s="88"/>
    </row>
    <row r="13" spans="1:10" customFormat="1" ht="30" customHeight="1">
      <c r="A13" s="96" t="s">
        <v>129</v>
      </c>
      <c r="B13" s="115"/>
      <c r="C13" s="115"/>
      <c r="D13" s="115"/>
      <c r="E13" s="100"/>
      <c r="F13" s="117"/>
      <c r="G13" s="88"/>
      <c r="H13" s="88"/>
      <c r="I13" s="124"/>
      <c r="J13" s="88"/>
    </row>
    <row r="14" spans="1:10" customFormat="1" ht="30" customHeight="1">
      <c r="A14" s="96" t="s">
        <v>130</v>
      </c>
      <c r="B14" s="115"/>
      <c r="C14" s="115"/>
      <c r="D14" s="115"/>
      <c r="E14" s="100"/>
      <c r="F14" s="117"/>
      <c r="G14" s="88"/>
      <c r="H14" s="88"/>
      <c r="I14" s="124"/>
      <c r="J14" s="88"/>
    </row>
    <row r="15" spans="1:10" customFormat="1" ht="30" customHeight="1">
      <c r="A15" s="96" t="s">
        <v>131</v>
      </c>
      <c r="B15" s="115"/>
      <c r="C15" s="115"/>
      <c r="D15" s="115"/>
      <c r="E15" s="100"/>
      <c r="F15" s="117"/>
      <c r="G15" s="88"/>
      <c r="H15" s="88"/>
      <c r="I15" s="124"/>
      <c r="J15" s="88"/>
    </row>
    <row r="16" spans="1:10" customFormat="1" ht="30" customHeight="1">
      <c r="A16" s="99" t="s">
        <v>132</v>
      </c>
      <c r="B16" s="118">
        <f>SUM(B17)</f>
        <v>0</v>
      </c>
      <c r="C16" s="118">
        <f>SUM(C17)</f>
        <v>0</v>
      </c>
      <c r="D16" s="118">
        <f>SUM(D17)</f>
        <v>0</v>
      </c>
      <c r="E16" s="119"/>
      <c r="F16" s="114"/>
      <c r="G16" s="88"/>
      <c r="H16" s="88"/>
      <c r="I16" s="125"/>
      <c r="J16" s="88"/>
    </row>
    <row r="17" spans="1:10" customFormat="1" ht="30" customHeight="1">
      <c r="A17" s="96" t="s">
        <v>133</v>
      </c>
      <c r="B17" s="120"/>
      <c r="C17" s="115"/>
      <c r="D17" s="120"/>
      <c r="E17" s="100"/>
      <c r="F17" s="117"/>
      <c r="G17" s="88"/>
      <c r="H17" s="88"/>
      <c r="I17" s="125"/>
      <c r="J17" s="88"/>
    </row>
    <row r="18" spans="1:10" customFormat="1" ht="30" customHeight="1">
      <c r="A18" s="99" t="s">
        <v>134</v>
      </c>
      <c r="B18" s="118">
        <f>SUM(B19)</f>
        <v>0</v>
      </c>
      <c r="C18" s="118">
        <f>SUM(C19)</f>
        <v>0</v>
      </c>
      <c r="D18" s="118">
        <f>SUM(D19)</f>
        <v>0</v>
      </c>
      <c r="E18" s="119"/>
      <c r="F18" s="114"/>
      <c r="G18" s="88"/>
      <c r="H18" s="88"/>
      <c r="I18" s="125"/>
      <c r="J18" s="88"/>
    </row>
    <row r="19" spans="1:10" customFormat="1" ht="30" customHeight="1">
      <c r="A19" s="96" t="s">
        <v>135</v>
      </c>
      <c r="B19" s="120"/>
      <c r="C19" s="115"/>
      <c r="D19" s="120"/>
      <c r="E19" s="100"/>
      <c r="F19" s="117"/>
      <c r="G19" s="88"/>
      <c r="H19" s="88"/>
      <c r="I19" s="125"/>
      <c r="J19" s="88"/>
    </row>
    <row r="20" spans="1:10" customFormat="1" ht="30" customHeight="1">
      <c r="A20" s="99" t="s">
        <v>136</v>
      </c>
      <c r="B20" s="118"/>
      <c r="C20" s="112"/>
      <c r="D20" s="118"/>
      <c r="E20" s="119"/>
      <c r="F20" s="114"/>
      <c r="G20" s="88"/>
      <c r="H20" s="88"/>
      <c r="I20" s="125"/>
      <c r="J20" s="126">
        <v>3500</v>
      </c>
    </row>
    <row r="21" spans="1:10" customFormat="1" ht="30" customHeight="1">
      <c r="A21" s="102" t="s">
        <v>34</v>
      </c>
      <c r="B21" s="112">
        <f>B6+B12+B16+B18+B20</f>
        <v>89</v>
      </c>
      <c r="C21" s="112">
        <f>C6+C12+C16+C18+C20</f>
        <v>125</v>
      </c>
      <c r="D21" s="112">
        <f>D6+D12+D16+D18+D20</f>
        <v>128</v>
      </c>
      <c r="E21" s="119">
        <f>D21/C21</f>
        <v>1.024</v>
      </c>
      <c r="F21" s="117">
        <f>D21/B21-1</f>
        <v>0.4382022471910112</v>
      </c>
      <c r="G21" s="88"/>
      <c r="H21" s="88"/>
      <c r="I21" s="124"/>
      <c r="J21" s="88"/>
    </row>
    <row r="22" spans="1:10" customFormat="1" ht="30" customHeight="1">
      <c r="A22" s="96" t="s">
        <v>137</v>
      </c>
      <c r="B22" s="115"/>
      <c r="C22" s="115"/>
      <c r="D22" s="115">
        <v>6</v>
      </c>
      <c r="E22" s="116"/>
      <c r="F22" s="117"/>
      <c r="G22" s="88"/>
      <c r="H22" s="88"/>
      <c r="I22" s="124">
        <v>130</v>
      </c>
      <c r="J22" s="88"/>
    </row>
    <row r="23" spans="1:10" customFormat="1" ht="30" customHeight="1">
      <c r="A23" s="96" t="s">
        <v>138</v>
      </c>
      <c r="B23" s="115"/>
      <c r="C23" s="115"/>
      <c r="D23" s="115"/>
      <c r="E23" s="116"/>
      <c r="F23" s="117"/>
      <c r="G23" s="88"/>
      <c r="H23" s="88"/>
      <c r="I23" s="124">
        <v>1230</v>
      </c>
      <c r="J23" s="88"/>
    </row>
    <row r="24" spans="1:10" customFormat="1" ht="30" customHeight="1">
      <c r="A24" s="105" t="s">
        <v>139</v>
      </c>
      <c r="B24" s="121">
        <f>B21+B22+B23</f>
        <v>89</v>
      </c>
      <c r="C24" s="121">
        <f>C21+C22+C23</f>
        <v>125</v>
      </c>
      <c r="D24" s="121">
        <f>D21+D22+D23</f>
        <v>134</v>
      </c>
      <c r="E24" s="107">
        <f>D24/C24</f>
        <v>1.0720000000000001</v>
      </c>
      <c r="F24" s="122">
        <f>D24/B24-1</f>
        <v>0.50561797752808979</v>
      </c>
      <c r="G24" s="88"/>
      <c r="H24" s="88"/>
      <c r="I24" s="88"/>
      <c r="J24" s="88"/>
    </row>
    <row r="25" spans="1:10" customFormat="1" ht="57.75" hidden="1" customHeight="1">
      <c r="A25" s="394" t="s">
        <v>140</v>
      </c>
      <c r="B25" s="394"/>
      <c r="C25" s="394"/>
      <c r="D25" s="394"/>
      <c r="E25" s="394"/>
      <c r="F25" s="394"/>
      <c r="G25" s="88"/>
      <c r="H25" s="88"/>
      <c r="I25" s="88"/>
      <c r="J25" s="88"/>
    </row>
  </sheetData>
  <mergeCells count="7">
    <mergeCell ref="A25:F25"/>
    <mergeCell ref="A2:E2"/>
    <mergeCell ref="A3:F3"/>
    <mergeCell ref="A4:A5"/>
    <mergeCell ref="B4:B5"/>
    <mergeCell ref="C4:C5"/>
    <mergeCell ref="D4:F4"/>
  </mergeCells>
  <phoneticPr fontId="36"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workbookViewId="0">
      <selection activeCell="E3" sqref="E3:F3"/>
    </sheetView>
  </sheetViews>
  <sheetFormatPr defaultColWidth="31.5" defaultRowHeight="14.25"/>
  <cols>
    <col min="1" max="1" width="33.875" style="88" customWidth="1"/>
    <col min="2" max="3" width="9.5" style="88" customWidth="1"/>
    <col min="4" max="4" width="11.75" style="88" customWidth="1"/>
    <col min="5" max="6" width="9.625" style="89" customWidth="1"/>
    <col min="7" max="28" width="9" style="88" customWidth="1"/>
    <col min="29" max="220" width="31.5" style="88" customWidth="1"/>
    <col min="221" max="251" width="9" style="88" customWidth="1"/>
    <col min="252" max="16384" width="31.5" style="88"/>
  </cols>
  <sheetData>
    <row r="1" spans="1:256" ht="14.25" customHeight="1">
      <c r="A1" s="287" t="s">
        <v>769</v>
      </c>
    </row>
    <row r="2" spans="1:256" ht="35.1" customHeight="1">
      <c r="A2" s="358" t="s">
        <v>672</v>
      </c>
      <c r="B2" s="350"/>
      <c r="C2" s="350"/>
      <c r="D2" s="350"/>
      <c r="E2" s="350"/>
      <c r="F2" s="350"/>
    </row>
    <row r="3" spans="1:256" ht="20.25" customHeight="1">
      <c r="B3" s="2"/>
      <c r="C3" s="2"/>
      <c r="D3" s="34"/>
      <c r="E3" s="399" t="s">
        <v>2</v>
      </c>
      <c r="F3" s="399"/>
    </row>
    <row r="4" spans="1:256" ht="24" customHeight="1">
      <c r="A4" s="353" t="s">
        <v>119</v>
      </c>
      <c r="B4" s="355" t="s">
        <v>141</v>
      </c>
      <c r="C4" s="355" t="s">
        <v>5</v>
      </c>
      <c r="D4" s="400" t="s">
        <v>6</v>
      </c>
      <c r="E4" s="401"/>
      <c r="F4" s="401"/>
    </row>
    <row r="5" spans="1:256" ht="32.1" customHeight="1">
      <c r="A5" s="354"/>
      <c r="B5" s="355"/>
      <c r="C5" s="355"/>
      <c r="D5" s="91" t="s">
        <v>7</v>
      </c>
      <c r="E5" s="91" t="s">
        <v>8</v>
      </c>
      <c r="F5" s="91" t="s">
        <v>9</v>
      </c>
    </row>
    <row r="6" spans="1:256" s="86" customFormat="1" ht="30" customHeight="1">
      <c r="A6" s="92" t="s">
        <v>142</v>
      </c>
      <c r="B6" s="93"/>
      <c r="C6" s="93"/>
      <c r="D6" s="93"/>
      <c r="E6" s="94"/>
      <c r="F6" s="94"/>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c r="IR6" s="95"/>
      <c r="IS6" s="95"/>
      <c r="IT6" s="95"/>
      <c r="IU6" s="95"/>
      <c r="IV6" s="95"/>
    </row>
    <row r="7" spans="1:256" s="86" customFormat="1" ht="30" customHeight="1">
      <c r="A7" s="96" t="s">
        <v>143</v>
      </c>
      <c r="B7" s="97"/>
      <c r="C7" s="97"/>
      <c r="D7" s="97"/>
      <c r="E7" s="98"/>
      <c r="F7" s="98"/>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c r="IR7" s="95"/>
      <c r="IS7" s="95"/>
      <c r="IT7" s="95"/>
      <c r="IU7" s="95"/>
      <c r="IV7" s="95"/>
    </row>
    <row r="8" spans="1:256" s="86" customFormat="1" ht="30" customHeight="1">
      <c r="A8" s="96" t="s">
        <v>144</v>
      </c>
      <c r="B8" s="97"/>
      <c r="C8" s="97"/>
      <c r="D8" s="97"/>
      <c r="E8" s="98"/>
      <c r="F8" s="98"/>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c r="IS8" s="95"/>
      <c r="IT8" s="95"/>
      <c r="IU8" s="95"/>
      <c r="IV8" s="95"/>
    </row>
    <row r="9" spans="1:256" s="86" customFormat="1" ht="30" customHeight="1">
      <c r="A9" s="96" t="s">
        <v>145</v>
      </c>
      <c r="B9" s="97"/>
      <c r="C9" s="97"/>
      <c r="D9" s="97"/>
      <c r="E9" s="98"/>
      <c r="F9" s="98"/>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c r="IR9" s="95"/>
      <c r="IS9" s="95"/>
      <c r="IT9" s="95"/>
      <c r="IU9" s="95"/>
      <c r="IV9" s="95"/>
    </row>
    <row r="10" spans="1:256" s="86" customFormat="1" ht="30" customHeight="1">
      <c r="A10" s="99" t="s">
        <v>146</v>
      </c>
      <c r="B10" s="97"/>
      <c r="C10" s="97"/>
      <c r="D10" s="97"/>
      <c r="E10" s="98"/>
      <c r="F10" s="98"/>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c r="IU10" s="95"/>
      <c r="IV10" s="95"/>
    </row>
    <row r="11" spans="1:256" s="86" customFormat="1" ht="30" customHeight="1">
      <c r="A11" s="96" t="s">
        <v>147</v>
      </c>
      <c r="B11" s="97"/>
      <c r="C11" s="97"/>
      <c r="D11" s="97"/>
      <c r="E11" s="98"/>
      <c r="F11" s="98"/>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c r="IV11" s="95"/>
    </row>
    <row r="12" spans="1:256" s="86" customFormat="1" ht="30" customHeight="1">
      <c r="A12" s="96" t="s">
        <v>148</v>
      </c>
      <c r="B12" s="97"/>
      <c r="C12" s="97"/>
      <c r="D12" s="97"/>
      <c r="E12" s="98"/>
      <c r="F12" s="98"/>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c r="IV12" s="95"/>
    </row>
    <row r="13" spans="1:256" s="86" customFormat="1" ht="30" customHeight="1">
      <c r="A13" s="96" t="s">
        <v>149</v>
      </c>
      <c r="B13" s="97"/>
      <c r="C13" s="97"/>
      <c r="D13" s="97"/>
      <c r="E13" s="98"/>
      <c r="F13" s="98"/>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row>
    <row r="14" spans="1:256" s="86" customFormat="1" ht="30" customHeight="1">
      <c r="A14" s="99" t="s">
        <v>150</v>
      </c>
      <c r="B14" s="97"/>
      <c r="C14" s="97"/>
      <c r="D14" s="97"/>
      <c r="E14" s="98"/>
      <c r="F14" s="98"/>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row>
    <row r="15" spans="1:256" s="86" customFormat="1" ht="30" customHeight="1">
      <c r="A15" s="99" t="s">
        <v>151</v>
      </c>
      <c r="B15" s="97"/>
      <c r="C15" s="97"/>
      <c r="D15" s="97"/>
      <c r="E15" s="98"/>
      <c r="F15" s="98"/>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row>
    <row r="16" spans="1:256" s="86" customFormat="1" ht="30" customHeight="1">
      <c r="A16" s="96" t="s">
        <v>152</v>
      </c>
      <c r="B16" s="97"/>
      <c r="C16" s="97"/>
      <c r="D16" s="97"/>
      <c r="E16" s="100"/>
      <c r="F16" s="100"/>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row>
    <row r="17" spans="1:256" s="87" customFormat="1" ht="30" customHeight="1">
      <c r="A17" s="99" t="s">
        <v>153</v>
      </c>
      <c r="B17" s="97"/>
      <c r="C17" s="97">
        <v>125</v>
      </c>
      <c r="D17" s="97"/>
      <c r="E17" s="100"/>
      <c r="F17" s="100"/>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row>
    <row r="18" spans="1:256" s="87" customFormat="1" ht="30" customHeight="1">
      <c r="A18" s="102" t="s">
        <v>60</v>
      </c>
      <c r="B18" s="103">
        <f>B6+B10+B14+B15+B17</f>
        <v>0</v>
      </c>
      <c r="C18" s="103">
        <f>C6+C10+C14+C15+C17</f>
        <v>125</v>
      </c>
      <c r="D18" s="103">
        <f>D6+D10+D14+D15+D17</f>
        <v>0</v>
      </c>
      <c r="E18" s="100"/>
      <c r="F18" s="100"/>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row>
    <row r="19" spans="1:256" s="86" customFormat="1" ht="30" customHeight="1">
      <c r="A19" s="96" t="s">
        <v>154</v>
      </c>
      <c r="B19" s="97">
        <v>89</v>
      </c>
      <c r="C19" s="97"/>
      <c r="D19" s="97">
        <v>128</v>
      </c>
      <c r="E19" s="100"/>
      <c r="F19" s="100"/>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c r="IU19" s="95"/>
      <c r="IV19" s="95"/>
    </row>
    <row r="20" spans="1:256" s="86" customFormat="1" ht="30" customHeight="1">
      <c r="A20" s="96" t="s">
        <v>155</v>
      </c>
      <c r="B20" s="104"/>
      <c r="C20" s="104"/>
      <c r="D20" s="104">
        <v>6</v>
      </c>
      <c r="E20" s="100"/>
      <c r="F20" s="100"/>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c r="IR20" s="95"/>
      <c r="IS20" s="95"/>
      <c r="IT20" s="95"/>
      <c r="IU20" s="95"/>
      <c r="IV20" s="95"/>
    </row>
    <row r="21" spans="1:256" s="87" customFormat="1" ht="30" customHeight="1">
      <c r="A21" s="105" t="s">
        <v>118</v>
      </c>
      <c r="B21" s="106">
        <f>SUM(B18:B20)</f>
        <v>89</v>
      </c>
      <c r="C21" s="106">
        <f>SUM(C18:C20)</f>
        <v>125</v>
      </c>
      <c r="D21" s="106">
        <f>SUM(D18:D20)</f>
        <v>134</v>
      </c>
      <c r="E21" s="107">
        <f>D21/C21</f>
        <v>1.0720000000000001</v>
      </c>
      <c r="F21" s="107">
        <f>D21/B21-1</f>
        <v>0.50561797752808979</v>
      </c>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row>
  </sheetData>
  <mergeCells count="6">
    <mergeCell ref="A2:F2"/>
    <mergeCell ref="E3:F3"/>
    <mergeCell ref="A4:A5"/>
    <mergeCell ref="B4:B5"/>
    <mergeCell ref="C4:C5"/>
    <mergeCell ref="D4:F4"/>
  </mergeCells>
  <phoneticPr fontId="36"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workbookViewId="0">
      <selection activeCell="F9" sqref="F9"/>
    </sheetView>
  </sheetViews>
  <sheetFormatPr defaultColWidth="8.75" defaultRowHeight="14.25"/>
  <cols>
    <col min="1" max="1" width="15.125" style="213" customWidth="1"/>
    <col min="2" max="2" width="16.375" style="213" customWidth="1"/>
    <col min="3" max="3" width="22.375" style="213" customWidth="1"/>
    <col min="4" max="4" width="23.375" style="213" customWidth="1"/>
    <col min="5" max="16384" width="8.75" style="213"/>
  </cols>
  <sheetData>
    <row r="1" spans="1:5" ht="18" customHeight="1">
      <c r="A1" s="211" t="s">
        <v>675</v>
      </c>
      <c r="B1" s="211"/>
      <c r="C1" s="211"/>
      <c r="D1" s="211"/>
      <c r="E1" s="212"/>
    </row>
    <row r="2" spans="1:5" ht="56.45" customHeight="1">
      <c r="A2" s="404" t="s">
        <v>683</v>
      </c>
      <c r="B2" s="404"/>
      <c r="C2" s="404"/>
      <c r="D2" s="404"/>
      <c r="E2" s="214"/>
    </row>
    <row r="3" spans="1:5" ht="23.65" customHeight="1">
      <c r="A3" s="215"/>
      <c r="B3" s="216"/>
      <c r="C3" s="216"/>
      <c r="D3" s="216" t="s">
        <v>676</v>
      </c>
      <c r="E3" s="217"/>
    </row>
    <row r="4" spans="1:5" ht="19.149999999999999" customHeight="1">
      <c r="A4" s="405" t="s">
        <v>677</v>
      </c>
      <c r="B4" s="406" t="s">
        <v>678</v>
      </c>
      <c r="C4" s="407" t="s">
        <v>679</v>
      </c>
      <c r="D4" s="407"/>
      <c r="E4" s="217"/>
    </row>
    <row r="5" spans="1:5" ht="55.15" customHeight="1">
      <c r="A5" s="405"/>
      <c r="B5" s="406"/>
      <c r="C5" s="218" t="s">
        <v>680</v>
      </c>
      <c r="D5" s="219" t="s">
        <v>681</v>
      </c>
      <c r="E5" s="220"/>
    </row>
    <row r="6" spans="1:5" ht="32.450000000000003" customHeight="1">
      <c r="A6" s="221"/>
      <c r="B6" s="222"/>
      <c r="C6" s="222"/>
      <c r="D6" s="222"/>
      <c r="E6" s="223"/>
    </row>
    <row r="7" spans="1:5" ht="32.450000000000003" customHeight="1">
      <c r="A7" s="221"/>
      <c r="B7" s="222"/>
      <c r="C7" s="222"/>
      <c r="D7" s="222"/>
      <c r="E7" s="223"/>
    </row>
    <row r="8" spans="1:5" ht="32.450000000000003" customHeight="1">
      <c r="A8" s="221"/>
      <c r="B8" s="222"/>
      <c r="C8" s="222"/>
      <c r="D8" s="222"/>
      <c r="E8" s="223"/>
    </row>
    <row r="9" spans="1:5" ht="32.450000000000003" customHeight="1">
      <c r="A9" s="221"/>
      <c r="B9" s="222"/>
      <c r="C9" s="222"/>
      <c r="D9" s="222"/>
      <c r="E9" s="223"/>
    </row>
    <row r="10" spans="1:5" ht="32.450000000000003" customHeight="1">
      <c r="A10" s="221"/>
      <c r="B10" s="222"/>
      <c r="C10" s="222"/>
      <c r="D10" s="222"/>
      <c r="E10" s="223"/>
    </row>
    <row r="11" spans="1:5" ht="32.450000000000003" customHeight="1">
      <c r="A11" s="221"/>
      <c r="B11" s="222"/>
      <c r="C11" s="222"/>
      <c r="D11" s="222"/>
      <c r="E11" s="223"/>
    </row>
    <row r="12" spans="1:5" ht="32.450000000000003" customHeight="1">
      <c r="A12" s="221"/>
      <c r="B12" s="222"/>
      <c r="C12" s="222"/>
      <c r="D12" s="222"/>
      <c r="E12" s="223"/>
    </row>
    <row r="13" spans="1:5" ht="32.450000000000003" customHeight="1">
      <c r="A13" s="221"/>
      <c r="B13" s="222"/>
      <c r="C13" s="222"/>
      <c r="D13" s="222"/>
      <c r="E13" s="223"/>
    </row>
    <row r="14" spans="1:5" ht="32.450000000000003" customHeight="1">
      <c r="A14" s="221"/>
      <c r="B14" s="222"/>
      <c r="C14" s="222"/>
      <c r="D14" s="222"/>
      <c r="E14" s="223"/>
    </row>
    <row r="15" spans="1:5" ht="32.450000000000003" customHeight="1">
      <c r="A15" s="221"/>
      <c r="B15" s="222"/>
      <c r="C15" s="222"/>
      <c r="D15" s="222"/>
      <c r="E15" s="223"/>
    </row>
    <row r="16" spans="1:5" ht="32.450000000000003" customHeight="1">
      <c r="A16" s="221"/>
      <c r="B16" s="222"/>
      <c r="C16" s="222"/>
      <c r="D16" s="222"/>
      <c r="E16" s="223"/>
    </row>
    <row r="17" spans="1:6" ht="32.450000000000003" customHeight="1">
      <c r="A17" s="221"/>
      <c r="B17" s="222"/>
      <c r="C17" s="222"/>
      <c r="D17" s="222"/>
      <c r="E17" s="223"/>
    </row>
    <row r="18" spans="1:6" ht="32.450000000000003" customHeight="1">
      <c r="A18" s="221"/>
      <c r="B18" s="222"/>
      <c r="C18" s="222"/>
      <c r="D18" s="222"/>
      <c r="E18" s="223"/>
    </row>
    <row r="19" spans="1:6" ht="32.450000000000003" customHeight="1">
      <c r="A19" s="221"/>
      <c r="B19" s="222"/>
      <c r="C19" s="222"/>
      <c r="D19" s="222"/>
      <c r="E19" s="223"/>
    </row>
    <row r="20" spans="1:6" ht="32.450000000000003" customHeight="1">
      <c r="A20" s="221"/>
      <c r="B20" s="222"/>
      <c r="C20" s="222"/>
      <c r="D20" s="222"/>
      <c r="E20" s="223"/>
    </row>
    <row r="21" spans="1:6" ht="32.450000000000003" customHeight="1">
      <c r="A21" s="221"/>
      <c r="B21" s="222"/>
      <c r="C21" s="222"/>
      <c r="D21" s="222"/>
      <c r="E21" s="223"/>
    </row>
    <row r="22" spans="1:6" ht="32.450000000000003" customHeight="1">
      <c r="A22" s="224" t="s">
        <v>678</v>
      </c>
      <c r="B22" s="225"/>
      <c r="C22" s="225"/>
      <c r="D22" s="225"/>
      <c r="E22" s="223"/>
      <c r="F22" s="226"/>
    </row>
    <row r="23" spans="1:6">
      <c r="A23" s="402" t="s">
        <v>682</v>
      </c>
      <c r="B23" s="402"/>
      <c r="C23" s="402"/>
      <c r="D23" s="402"/>
      <c r="E23" s="227"/>
    </row>
    <row r="24" spans="1:6">
      <c r="A24" s="403"/>
      <c r="B24" s="403"/>
      <c r="C24" s="403"/>
      <c r="D24" s="403"/>
      <c r="E24" s="227"/>
    </row>
    <row r="25" spans="1:6">
      <c r="A25" s="403"/>
      <c r="B25" s="403"/>
      <c r="C25" s="403"/>
      <c r="D25" s="403"/>
      <c r="E25" s="227"/>
    </row>
    <row r="26" spans="1:6">
      <c r="A26" s="227"/>
      <c r="B26" s="228"/>
      <c r="C26" s="228"/>
      <c r="D26" s="228"/>
      <c r="E26" s="227"/>
    </row>
    <row r="27" spans="1:6">
      <c r="A27" s="227"/>
      <c r="B27" s="228"/>
      <c r="C27" s="228"/>
      <c r="D27" s="228"/>
      <c r="E27" s="227"/>
    </row>
    <row r="28" spans="1:6">
      <c r="A28" s="227"/>
      <c r="B28" s="228"/>
      <c r="C28" s="228"/>
      <c r="D28" s="228"/>
      <c r="E28" s="227"/>
    </row>
    <row r="29" spans="1:6">
      <c r="A29" s="227"/>
      <c r="B29" s="228"/>
      <c r="C29" s="228"/>
      <c r="D29" s="228"/>
      <c r="E29" s="227"/>
    </row>
    <row r="30" spans="1:6">
      <c r="A30" s="227"/>
      <c r="B30" s="228"/>
      <c r="C30" s="228"/>
      <c r="D30" s="228"/>
      <c r="E30" s="227"/>
    </row>
    <row r="31" spans="1:6">
      <c r="B31" s="228"/>
      <c r="C31" s="228"/>
      <c r="D31" s="228"/>
    </row>
    <row r="32" spans="1:6">
      <c r="A32" s="227"/>
      <c r="B32" s="228"/>
      <c r="C32" s="228"/>
      <c r="D32" s="228"/>
      <c r="E32" s="227"/>
    </row>
    <row r="33" spans="1:5">
      <c r="A33" s="227"/>
      <c r="B33" s="228"/>
      <c r="C33" s="228"/>
      <c r="D33" s="228"/>
      <c r="E33" s="227"/>
    </row>
    <row r="34" spans="1:5">
      <c r="A34" s="227"/>
      <c r="B34" s="228"/>
      <c r="C34" s="228"/>
      <c r="D34" s="228"/>
      <c r="E34" s="227"/>
    </row>
    <row r="35" spans="1:5">
      <c r="A35" s="227"/>
      <c r="B35" s="228"/>
      <c r="C35" s="228"/>
      <c r="D35" s="228"/>
      <c r="E35" s="227"/>
    </row>
    <row r="36" spans="1:5">
      <c r="A36" s="227"/>
      <c r="B36" s="228"/>
      <c r="C36" s="228"/>
      <c r="D36" s="228"/>
      <c r="E36" s="227"/>
    </row>
    <row r="37" spans="1:5">
      <c r="A37" s="227"/>
      <c r="B37" s="228"/>
      <c r="C37" s="228"/>
      <c r="D37" s="228"/>
      <c r="E37" s="227"/>
    </row>
    <row r="38" spans="1:5">
      <c r="A38" s="227"/>
      <c r="B38" s="228"/>
      <c r="C38" s="228"/>
      <c r="D38" s="228"/>
      <c r="E38" s="227"/>
    </row>
    <row r="39" spans="1:5">
      <c r="A39" s="227"/>
      <c r="B39" s="228"/>
      <c r="C39" s="228"/>
      <c r="D39" s="228"/>
      <c r="E39" s="227"/>
    </row>
    <row r="40" spans="1:5">
      <c r="B40" s="229"/>
      <c r="C40" s="229"/>
      <c r="D40" s="229"/>
    </row>
    <row r="41" spans="1:5">
      <c r="B41" s="229"/>
      <c r="C41" s="229"/>
      <c r="D41" s="229"/>
    </row>
    <row r="42" spans="1:5">
      <c r="B42" s="229"/>
      <c r="C42" s="229"/>
      <c r="D42" s="229"/>
    </row>
    <row r="43" spans="1:5">
      <c r="B43" s="229"/>
      <c r="C43" s="229"/>
      <c r="D43" s="229"/>
    </row>
    <row r="44" spans="1:5">
      <c r="B44" s="229"/>
      <c r="C44" s="229"/>
      <c r="D44" s="229"/>
    </row>
    <row r="45" spans="1:5">
      <c r="B45" s="229"/>
      <c r="C45" s="229"/>
      <c r="D45" s="229"/>
    </row>
    <row r="46" spans="1:5">
      <c r="B46" s="229"/>
      <c r="C46" s="229"/>
      <c r="D46" s="229"/>
    </row>
    <row r="47" spans="1:5">
      <c r="B47" s="229"/>
      <c r="C47" s="229"/>
      <c r="D47" s="229"/>
    </row>
    <row r="48" spans="1:5">
      <c r="B48" s="229"/>
      <c r="C48" s="229"/>
      <c r="D48" s="229"/>
    </row>
    <row r="49" spans="2:4">
      <c r="B49" s="229"/>
      <c r="C49" s="229"/>
      <c r="D49" s="229"/>
    </row>
    <row r="50" spans="2:4">
      <c r="B50" s="229"/>
      <c r="C50" s="229"/>
      <c r="D50" s="229"/>
    </row>
    <row r="51" spans="2:4">
      <c r="B51" s="229"/>
      <c r="C51" s="229"/>
      <c r="D51" s="229"/>
    </row>
    <row r="52" spans="2:4">
      <c r="B52" s="229"/>
      <c r="C52" s="229"/>
      <c r="D52" s="229"/>
    </row>
    <row r="53" spans="2:4">
      <c r="B53" s="229"/>
      <c r="C53" s="229"/>
      <c r="D53" s="229"/>
    </row>
    <row r="54" spans="2:4">
      <c r="B54" s="229"/>
      <c r="C54" s="229"/>
      <c r="D54" s="229"/>
    </row>
    <row r="55" spans="2:4">
      <c r="B55" s="229"/>
      <c r="C55" s="229"/>
      <c r="D55" s="229"/>
    </row>
    <row r="56" spans="2:4">
      <c r="B56" s="229"/>
      <c r="C56" s="229"/>
      <c r="D56" s="229"/>
    </row>
    <row r="57" spans="2:4">
      <c r="B57" s="229"/>
      <c r="C57" s="229"/>
      <c r="D57" s="229"/>
    </row>
    <row r="58" spans="2:4">
      <c r="B58" s="229"/>
      <c r="C58" s="229"/>
      <c r="D58" s="229"/>
    </row>
    <row r="59" spans="2:4">
      <c r="B59" s="229"/>
      <c r="C59" s="229"/>
      <c r="D59" s="229"/>
    </row>
    <row r="60" spans="2:4">
      <c r="B60" s="229"/>
      <c r="C60" s="229"/>
      <c r="D60" s="229"/>
    </row>
    <row r="61" spans="2:4">
      <c r="B61" s="229"/>
      <c r="C61" s="229"/>
      <c r="D61" s="229"/>
    </row>
    <row r="62" spans="2:4">
      <c r="B62" s="229"/>
      <c r="C62" s="229"/>
      <c r="D62" s="229"/>
    </row>
    <row r="63" spans="2:4">
      <c r="B63" s="229"/>
      <c r="C63" s="229"/>
      <c r="D63" s="229"/>
    </row>
    <row r="64" spans="2:4">
      <c r="B64" s="229"/>
      <c r="C64" s="229"/>
      <c r="D64" s="229"/>
    </row>
    <row r="65" spans="2:4">
      <c r="B65" s="229"/>
      <c r="C65" s="229"/>
      <c r="D65" s="229"/>
    </row>
    <row r="66" spans="2:4">
      <c r="B66" s="229"/>
      <c r="C66" s="229"/>
      <c r="D66" s="229"/>
    </row>
    <row r="67" spans="2:4">
      <c r="B67" s="229"/>
      <c r="C67" s="229"/>
      <c r="D67" s="229"/>
    </row>
    <row r="68" spans="2:4">
      <c r="B68" s="229"/>
      <c r="C68" s="229"/>
      <c r="D68" s="229"/>
    </row>
  </sheetData>
  <mergeCells count="5">
    <mergeCell ref="A23:D25"/>
    <mergeCell ref="A2:D2"/>
    <mergeCell ref="A4:A5"/>
    <mergeCell ref="B4:B5"/>
    <mergeCell ref="C4:D4"/>
  </mergeCells>
  <phoneticPr fontId="36"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
  <sheetViews>
    <sheetView showGridLines="0" showZeros="0" zoomScale="93" zoomScaleNormal="93" workbookViewId="0">
      <selection activeCell="E3" sqref="E3:F3"/>
    </sheetView>
  </sheetViews>
  <sheetFormatPr defaultRowHeight="14.25"/>
  <cols>
    <col min="1" max="1" width="31.375" style="2" customWidth="1"/>
    <col min="2" max="3" width="10.625" style="2" customWidth="1"/>
    <col min="4" max="4" width="11.875" style="2" customWidth="1"/>
    <col min="5" max="6" width="10.25" style="2" customWidth="1"/>
    <col min="7" max="214" width="9" style="2"/>
    <col min="215" max="215" width="55.125" style="2" customWidth="1"/>
    <col min="216" max="216" width="31.875" style="2" customWidth="1"/>
    <col min="217" max="16384" width="9" style="2"/>
  </cols>
  <sheetData>
    <row r="1" spans="1:6" ht="24" customHeight="1">
      <c r="A1" s="287" t="s">
        <v>770</v>
      </c>
    </row>
    <row r="2" spans="1:6" ht="33" customHeight="1">
      <c r="A2" s="350" t="s">
        <v>156</v>
      </c>
      <c r="B2" s="350"/>
      <c r="C2" s="350"/>
      <c r="D2" s="350"/>
      <c r="E2" s="350"/>
      <c r="F2" s="350"/>
    </row>
    <row r="3" spans="1:6" ht="18" customHeight="1">
      <c r="A3" s="1"/>
      <c r="B3" s="1"/>
      <c r="C3" s="1"/>
      <c r="E3" s="351" t="s">
        <v>2</v>
      </c>
      <c r="F3" s="351"/>
    </row>
    <row r="4" spans="1:6" s="1" customFormat="1" ht="45" customHeight="1">
      <c r="A4" s="353" t="s">
        <v>3</v>
      </c>
      <c r="B4" s="355" t="s">
        <v>4</v>
      </c>
      <c r="C4" s="355" t="s">
        <v>5</v>
      </c>
      <c r="D4" s="357" t="s">
        <v>6</v>
      </c>
      <c r="E4" s="357"/>
      <c r="F4" s="357"/>
    </row>
    <row r="5" spans="1:6" s="1" customFormat="1" ht="45" customHeight="1">
      <c r="A5" s="354"/>
      <c r="B5" s="355"/>
      <c r="C5" s="355"/>
      <c r="D5" s="48" t="s">
        <v>7</v>
      </c>
      <c r="E5" s="47" t="s">
        <v>157</v>
      </c>
      <c r="F5" s="47" t="s">
        <v>9</v>
      </c>
    </row>
    <row r="6" spans="1:6" s="68" customFormat="1" ht="30" customHeight="1">
      <c r="A6" s="70" t="s">
        <v>158</v>
      </c>
      <c r="B6" s="71">
        <f>B7+B14</f>
        <v>64585.71</v>
      </c>
      <c r="C6" s="71">
        <f>C7+C14</f>
        <v>71536</v>
      </c>
      <c r="D6" s="71">
        <f>D7+D14</f>
        <v>72653</v>
      </c>
      <c r="E6" s="72">
        <f t="shared" ref="E6:E20" si="0">D6/C6</f>
        <v>1.0156145157682845</v>
      </c>
      <c r="F6" s="73">
        <f t="shared" ref="F6:F20" si="1">(D6-B6)/B6</f>
        <v>0.12490828079462162</v>
      </c>
    </row>
    <row r="7" spans="1:6" s="68" customFormat="1" ht="47.1" customHeight="1">
      <c r="A7" s="60" t="s">
        <v>159</v>
      </c>
      <c r="B7" s="74">
        <v>29382.71</v>
      </c>
      <c r="C7" s="71">
        <v>31755</v>
      </c>
      <c r="D7" s="74">
        <v>32193</v>
      </c>
      <c r="E7" s="72">
        <f t="shared" si="0"/>
        <v>1.0137931034482759</v>
      </c>
      <c r="F7" s="73">
        <f t="shared" si="1"/>
        <v>9.5644343220894226E-2</v>
      </c>
    </row>
    <row r="8" spans="1:6" s="32" customFormat="1" ht="30" customHeight="1">
      <c r="A8" s="75" t="s">
        <v>160</v>
      </c>
      <c r="B8" s="76">
        <v>6719.95</v>
      </c>
      <c r="C8" s="77">
        <v>6762</v>
      </c>
      <c r="D8" s="76">
        <v>6734</v>
      </c>
      <c r="E8" s="78">
        <f t="shared" si="0"/>
        <v>0.99585921325051763</v>
      </c>
      <c r="F8" s="73">
        <f t="shared" si="1"/>
        <v>2.0907893659923337E-3</v>
      </c>
    </row>
    <row r="9" spans="1:6" s="32" customFormat="1" ht="30" customHeight="1">
      <c r="A9" s="75" t="s">
        <v>161</v>
      </c>
      <c r="B9" s="76">
        <v>2481.5100000000002</v>
      </c>
      <c r="C9" s="77">
        <v>2579</v>
      </c>
      <c r="D9" s="76">
        <v>415</v>
      </c>
      <c r="E9" s="78">
        <f t="shared" si="0"/>
        <v>0.16091508336564561</v>
      </c>
      <c r="F9" s="73">
        <f t="shared" si="1"/>
        <v>-0.8327631160059803</v>
      </c>
    </row>
    <row r="10" spans="1:6" s="32" customFormat="1" ht="30" customHeight="1">
      <c r="A10" s="75" t="s">
        <v>162</v>
      </c>
      <c r="B10" s="76">
        <v>20135.25</v>
      </c>
      <c r="C10" s="77">
        <v>22384</v>
      </c>
      <c r="D10" s="76">
        <v>24674</v>
      </c>
      <c r="E10" s="78">
        <f t="shared" si="0"/>
        <v>1.1023052180128663</v>
      </c>
      <c r="F10" s="73">
        <f t="shared" si="1"/>
        <v>0.2254131436162948</v>
      </c>
    </row>
    <row r="11" spans="1:6" s="32" customFormat="1" ht="30" customHeight="1">
      <c r="A11" s="75" t="s">
        <v>163</v>
      </c>
      <c r="B11" s="76"/>
      <c r="C11" s="77"/>
      <c r="D11" s="76">
        <v>35</v>
      </c>
      <c r="E11" s="78"/>
      <c r="F11" s="73"/>
    </row>
    <row r="12" spans="1:6" s="32" customFormat="1" ht="30" customHeight="1">
      <c r="A12" s="75" t="s">
        <v>164</v>
      </c>
      <c r="B12" s="76">
        <v>22</v>
      </c>
      <c r="C12" s="77">
        <v>15</v>
      </c>
      <c r="D12" s="76">
        <v>26</v>
      </c>
      <c r="E12" s="78">
        <f t="shared" si="0"/>
        <v>1.7333333333333334</v>
      </c>
      <c r="F12" s="79">
        <f t="shared" si="1"/>
        <v>0.18181818181818182</v>
      </c>
    </row>
    <row r="13" spans="1:6" s="32" customFormat="1" ht="30" customHeight="1">
      <c r="A13" s="75" t="s">
        <v>165</v>
      </c>
      <c r="B13" s="76">
        <v>24</v>
      </c>
      <c r="C13" s="77">
        <v>15</v>
      </c>
      <c r="D13" s="76">
        <v>31</v>
      </c>
      <c r="E13" s="78">
        <f t="shared" si="0"/>
        <v>2.0666666666666669</v>
      </c>
      <c r="F13" s="73">
        <f t="shared" si="1"/>
        <v>0.29166666666666669</v>
      </c>
    </row>
    <row r="14" spans="1:6" s="68" customFormat="1" ht="48" customHeight="1">
      <c r="A14" s="60" t="s">
        <v>166</v>
      </c>
      <c r="B14" s="74">
        <v>35203</v>
      </c>
      <c r="C14" s="71">
        <v>39781</v>
      </c>
      <c r="D14" s="74">
        <v>40460</v>
      </c>
      <c r="E14" s="80">
        <f t="shared" si="0"/>
        <v>1.0170684497624494</v>
      </c>
      <c r="F14" s="73">
        <f t="shared" si="1"/>
        <v>0.14933386359117121</v>
      </c>
    </row>
    <row r="15" spans="1:6" s="32" customFormat="1" ht="30" customHeight="1">
      <c r="A15" s="39" t="s">
        <v>160</v>
      </c>
      <c r="B15" s="76">
        <v>16260</v>
      </c>
      <c r="C15" s="77">
        <v>18401</v>
      </c>
      <c r="D15" s="76">
        <v>19693</v>
      </c>
      <c r="E15" s="78">
        <f t="shared" si="0"/>
        <v>1.0702135753491657</v>
      </c>
      <c r="F15" s="79">
        <f t="shared" si="1"/>
        <v>0.21113161131611316</v>
      </c>
    </row>
    <row r="16" spans="1:6" s="32" customFormat="1" ht="30" customHeight="1">
      <c r="A16" s="39" t="s">
        <v>161</v>
      </c>
      <c r="B16" s="76">
        <v>34</v>
      </c>
      <c r="C16" s="77">
        <v>30</v>
      </c>
      <c r="D16" s="76">
        <v>41</v>
      </c>
      <c r="E16" s="78">
        <f t="shared" si="0"/>
        <v>1.3666666666666667</v>
      </c>
      <c r="F16" s="79">
        <f t="shared" si="1"/>
        <v>0.20588235294117646</v>
      </c>
    </row>
    <row r="17" spans="1:256" s="32" customFormat="1" ht="30" customHeight="1">
      <c r="A17" s="39" t="s">
        <v>162</v>
      </c>
      <c r="B17" s="76">
        <v>18460</v>
      </c>
      <c r="C17" s="77">
        <v>21150</v>
      </c>
      <c r="D17" s="76">
        <v>19634</v>
      </c>
      <c r="E17" s="78">
        <f t="shared" si="0"/>
        <v>0.9283215130023641</v>
      </c>
      <c r="F17" s="79">
        <f t="shared" si="1"/>
        <v>6.359696641386782E-2</v>
      </c>
    </row>
    <row r="18" spans="1:256" s="32" customFormat="1" ht="30" customHeight="1">
      <c r="A18" s="39" t="s">
        <v>163</v>
      </c>
      <c r="B18" s="76"/>
      <c r="C18" s="77"/>
      <c r="D18" s="76">
        <v>0</v>
      </c>
      <c r="E18" s="78"/>
      <c r="F18" s="79"/>
    </row>
    <row r="19" spans="1:256" s="32" customFormat="1" ht="30" customHeight="1">
      <c r="A19" s="75" t="s">
        <v>164</v>
      </c>
      <c r="B19" s="76">
        <v>15</v>
      </c>
      <c r="C19" s="77">
        <v>0</v>
      </c>
      <c r="D19" s="76">
        <v>12</v>
      </c>
      <c r="E19" s="78"/>
      <c r="F19" s="79">
        <f t="shared" si="1"/>
        <v>-0.2</v>
      </c>
      <c r="L19" s="85"/>
    </row>
    <row r="20" spans="1:256" s="32" customFormat="1" ht="30" customHeight="1">
      <c r="A20" s="39" t="s">
        <v>165</v>
      </c>
      <c r="B20" s="76">
        <v>434</v>
      </c>
      <c r="C20" s="77">
        <v>200</v>
      </c>
      <c r="D20" s="76">
        <v>1080</v>
      </c>
      <c r="E20" s="78">
        <f t="shared" si="0"/>
        <v>5.4</v>
      </c>
      <c r="F20" s="79">
        <f t="shared" si="1"/>
        <v>1.4884792626728112</v>
      </c>
    </row>
    <row r="21" spans="1:256" s="32" customFormat="1" ht="18.95" customHeight="1">
      <c r="A21" s="81"/>
      <c r="B21" s="82"/>
      <c r="C21" s="83"/>
      <c r="D21" s="82"/>
      <c r="E21" s="84"/>
      <c r="F21" s="84"/>
    </row>
    <row r="22" spans="1:256" s="69" customFormat="1" ht="33" customHeight="1">
      <c r="A22" s="408" t="s">
        <v>167</v>
      </c>
      <c r="B22" s="408"/>
      <c r="C22" s="408"/>
      <c r="D22" s="408"/>
      <c r="E22" s="408"/>
      <c r="F22" s="408"/>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s="69" customFormat="1">
      <c r="A23" s="408"/>
      <c r="B23" s="408"/>
      <c r="C23" s="408"/>
      <c r="D23" s="408"/>
      <c r="E23" s="408"/>
      <c r="F23" s="408"/>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sheetData>
  <mergeCells count="7">
    <mergeCell ref="A22:F23"/>
    <mergeCell ref="A2:F2"/>
    <mergeCell ref="E3:F3"/>
    <mergeCell ref="D4:F4"/>
    <mergeCell ref="A4:A5"/>
    <mergeCell ref="B4:B5"/>
    <mergeCell ref="C4:C5"/>
  </mergeCells>
  <phoneticPr fontId="36" type="noConversion"/>
  <dataValidations count="1">
    <dataValidation type="whole" allowBlank="1" showInputMessage="1" showErrorMessage="1" error="不得保留小数" sqref="HH21 D65503:D65512 D65517:D65520 HH65503:HH65512 HH65517:HH65520">
      <formula1>-800000000000</formula1>
      <formula2>1000000000000</formula2>
    </dataValidation>
  </dataValidations>
  <printOptions horizontalCentered="1"/>
  <pageMargins left="0.74791666666666701" right="0.55000000000000004" top="0.82638888888888895" bottom="0.62916666666666698" header="0.118055555555556" footer="0.118055555555556"/>
  <pageSetup paperSize="9" orientation="portrait" useFirstPageNumber="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showZeros="0" zoomScale="93" zoomScaleNormal="93" workbookViewId="0">
      <selection activeCell="E3" sqref="E3:F3"/>
    </sheetView>
  </sheetViews>
  <sheetFormatPr defaultRowHeight="14.25"/>
  <cols>
    <col min="1" max="1" width="33.25" style="2" customWidth="1"/>
    <col min="2" max="3" width="10.625" style="2" customWidth="1"/>
    <col min="4" max="4" width="11.875" style="2" customWidth="1"/>
    <col min="5" max="5" width="10" style="2" customWidth="1"/>
    <col min="6" max="6" width="9.5" style="2" customWidth="1"/>
    <col min="7" max="215" width="9" style="2"/>
    <col min="216" max="216" width="55.125" style="2" customWidth="1"/>
    <col min="217" max="217" width="31.875" style="2" customWidth="1"/>
    <col min="218" max="16384" width="9" style="2"/>
  </cols>
  <sheetData>
    <row r="1" spans="1:6" ht="21.95" customHeight="1">
      <c r="A1" s="287" t="s">
        <v>771</v>
      </c>
    </row>
    <row r="2" spans="1:6" ht="50.1" customHeight="1">
      <c r="A2" s="350" t="s">
        <v>168</v>
      </c>
      <c r="B2" s="350"/>
      <c r="C2" s="350"/>
      <c r="D2" s="350"/>
      <c r="E2" s="350"/>
      <c r="F2" s="350"/>
    </row>
    <row r="3" spans="1:6" ht="32.1" customHeight="1">
      <c r="A3" s="1"/>
      <c r="B3" s="1"/>
      <c r="C3" s="1"/>
      <c r="E3" s="351" t="s">
        <v>2</v>
      </c>
      <c r="F3" s="351"/>
    </row>
    <row r="4" spans="1:6" s="1" customFormat="1" ht="45" customHeight="1">
      <c r="A4" s="353" t="s">
        <v>3</v>
      </c>
      <c r="B4" s="355" t="s">
        <v>4</v>
      </c>
      <c r="C4" s="355" t="s">
        <v>5</v>
      </c>
      <c r="D4" s="357" t="s">
        <v>6</v>
      </c>
      <c r="E4" s="357"/>
      <c r="F4" s="357"/>
    </row>
    <row r="5" spans="1:6" s="1" customFormat="1" ht="45" customHeight="1">
      <c r="A5" s="354"/>
      <c r="B5" s="355"/>
      <c r="C5" s="355"/>
      <c r="D5" s="48" t="s">
        <v>7</v>
      </c>
      <c r="E5" s="47" t="s">
        <v>157</v>
      </c>
      <c r="F5" s="47" t="s">
        <v>9</v>
      </c>
    </row>
    <row r="6" spans="1:6" s="33" customFormat="1" ht="54" customHeight="1">
      <c r="A6" s="49" t="s">
        <v>169</v>
      </c>
      <c r="B6" s="50">
        <f>B7+B11</f>
        <v>55246</v>
      </c>
      <c r="C6" s="51">
        <f>C7+C11</f>
        <v>64149</v>
      </c>
      <c r="D6" s="51">
        <f>D7+D11</f>
        <v>61628</v>
      </c>
      <c r="E6" s="52">
        <f t="shared" ref="E6:E14" si="0">D6/C6</f>
        <v>0.96070086829100998</v>
      </c>
      <c r="F6" s="52">
        <f t="shared" ref="F6:F14" si="1">(D6-B6)/B6</f>
        <v>0.11551967563262498</v>
      </c>
    </row>
    <row r="7" spans="1:6" s="31" customFormat="1" ht="54" customHeight="1">
      <c r="A7" s="53" t="s">
        <v>170</v>
      </c>
      <c r="B7" s="54">
        <v>20192</v>
      </c>
      <c r="C7" s="55">
        <v>24413</v>
      </c>
      <c r="D7" s="54">
        <v>22015</v>
      </c>
      <c r="E7" s="52">
        <f t="shared" si="0"/>
        <v>0.90177364518903858</v>
      </c>
      <c r="F7" s="52">
        <f t="shared" si="1"/>
        <v>9.0283280507131539E-2</v>
      </c>
    </row>
    <row r="8" spans="1:6" s="31" customFormat="1" ht="54" customHeight="1">
      <c r="A8" s="39" t="s">
        <v>171</v>
      </c>
      <c r="B8" s="56">
        <v>20162</v>
      </c>
      <c r="C8" s="57">
        <v>24384</v>
      </c>
      <c r="D8" s="56">
        <v>21985</v>
      </c>
      <c r="E8" s="58">
        <f t="shared" si="0"/>
        <v>0.90161581364829402</v>
      </c>
      <c r="F8" s="59">
        <f t="shared" si="1"/>
        <v>9.041761729987105E-2</v>
      </c>
    </row>
    <row r="9" spans="1:6" s="31" customFormat="1" ht="54" customHeight="1">
      <c r="A9" s="39" t="s">
        <v>172</v>
      </c>
      <c r="B9" s="56"/>
      <c r="C9" s="57"/>
      <c r="D9" s="56">
        <v>0</v>
      </c>
      <c r="E9" s="58"/>
      <c r="F9" s="59"/>
    </row>
    <row r="10" spans="1:6" s="33" customFormat="1" ht="54" customHeight="1">
      <c r="A10" s="39" t="s">
        <v>173</v>
      </c>
      <c r="B10" s="56">
        <v>30</v>
      </c>
      <c r="C10" s="57">
        <v>29</v>
      </c>
      <c r="D10" s="56">
        <v>30</v>
      </c>
      <c r="E10" s="58">
        <f t="shared" si="0"/>
        <v>1.0344827586206897</v>
      </c>
      <c r="F10" s="59">
        <f t="shared" si="1"/>
        <v>0</v>
      </c>
    </row>
    <row r="11" spans="1:6" s="31" customFormat="1" ht="54" customHeight="1">
      <c r="A11" s="60" t="s">
        <v>174</v>
      </c>
      <c r="B11" s="61">
        <v>35054</v>
      </c>
      <c r="C11" s="51">
        <v>39736</v>
      </c>
      <c r="D11" s="61">
        <v>39613</v>
      </c>
      <c r="E11" s="62">
        <f t="shared" si="0"/>
        <v>0.99690457016307632</v>
      </c>
      <c r="F11" s="52">
        <f t="shared" si="1"/>
        <v>0.13005648428139441</v>
      </c>
    </row>
    <row r="12" spans="1:6" s="31" customFormat="1" ht="54" customHeight="1">
      <c r="A12" s="39" t="s">
        <v>171</v>
      </c>
      <c r="B12" s="56">
        <v>34890</v>
      </c>
      <c r="C12" s="57">
        <v>39536</v>
      </c>
      <c r="D12" s="56">
        <v>38437</v>
      </c>
      <c r="E12" s="58">
        <f t="shared" si="0"/>
        <v>0.9722025495750708</v>
      </c>
      <c r="F12" s="59">
        <f t="shared" si="1"/>
        <v>0.10166236744052737</v>
      </c>
    </row>
    <row r="13" spans="1:6" s="31" customFormat="1" ht="54" customHeight="1">
      <c r="A13" s="39" t="s">
        <v>172</v>
      </c>
      <c r="B13" s="56">
        <v>80</v>
      </c>
      <c r="C13" s="57"/>
      <c r="D13" s="56">
        <v>1054</v>
      </c>
      <c r="E13" s="58"/>
      <c r="F13" s="59">
        <f t="shared" si="1"/>
        <v>12.175000000000001</v>
      </c>
    </row>
    <row r="14" spans="1:6" s="33" customFormat="1" ht="54" customHeight="1">
      <c r="A14" s="63" t="s">
        <v>173</v>
      </c>
      <c r="B14" s="64">
        <v>84</v>
      </c>
      <c r="C14" s="65">
        <v>200</v>
      </c>
      <c r="D14" s="64">
        <v>122</v>
      </c>
      <c r="E14" s="66">
        <f t="shared" si="0"/>
        <v>0.61</v>
      </c>
      <c r="F14" s="67">
        <f t="shared" si="1"/>
        <v>0.45238095238095238</v>
      </c>
    </row>
    <row r="15" spans="1:6" ht="20.100000000000001" customHeight="1"/>
  </sheetData>
  <mergeCells count="6">
    <mergeCell ref="A2:F2"/>
    <mergeCell ref="E3:F3"/>
    <mergeCell ref="D4:F4"/>
    <mergeCell ref="A4:A5"/>
    <mergeCell ref="B4:B5"/>
    <mergeCell ref="C4:C5"/>
  </mergeCells>
  <phoneticPr fontId="36" type="noConversion"/>
  <dataValidations count="1">
    <dataValidation type="whole" allowBlank="1" showInputMessage="1" showErrorMessage="1" error="不得保留小数" sqref="D65496:D65505 D65510:D65513 HI65496:HI65505 HI65510:HI65513">
      <formula1>-800000000000</formula1>
      <formula2>1000000000000</formula2>
    </dataValidation>
  </dataValidations>
  <printOptions horizontalCentered="1"/>
  <pageMargins left="0.74791666666666701" right="0.55000000000000004" top="0.82638888888888895" bottom="0.62916666666666698" header="0.118055555555556" footer="0.118055555555556"/>
  <pageSetup paperSize="9" orientation="portrait" useFirstPageNumber="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showZeros="0" zoomScale="93" zoomScaleNormal="93" workbookViewId="0">
      <selection activeCell="C3" sqref="C3"/>
    </sheetView>
  </sheetViews>
  <sheetFormatPr defaultRowHeight="14.25"/>
  <cols>
    <col min="1" max="1" width="41" style="2" customWidth="1"/>
    <col min="2" max="3" width="21.375" style="2" customWidth="1"/>
    <col min="4" max="214" width="9" style="2"/>
    <col min="215" max="215" width="55.125" style="2" customWidth="1"/>
    <col min="216" max="216" width="31.875" style="2" customWidth="1"/>
    <col min="217" max="16384" width="9" style="2"/>
  </cols>
  <sheetData>
    <row r="1" spans="1:6">
      <c r="A1" s="287" t="s">
        <v>772</v>
      </c>
    </row>
    <row r="2" spans="1:6" ht="50.1" customHeight="1">
      <c r="A2" s="350" t="s">
        <v>175</v>
      </c>
      <c r="B2" s="350"/>
      <c r="C2" s="350"/>
    </row>
    <row r="3" spans="1:6" ht="27" customHeight="1">
      <c r="A3" s="1"/>
      <c r="B3" s="34"/>
      <c r="C3" s="24" t="s">
        <v>2</v>
      </c>
    </row>
    <row r="4" spans="1:6" s="1" customFormat="1" ht="50.1" customHeight="1">
      <c r="A4" s="353" t="s">
        <v>3</v>
      </c>
      <c r="B4" s="409" t="s">
        <v>6</v>
      </c>
      <c r="C4" s="356" t="s">
        <v>176</v>
      </c>
      <c r="F4" s="2"/>
    </row>
    <row r="5" spans="1:6" s="1" customFormat="1" ht="50.1" customHeight="1">
      <c r="A5" s="354"/>
      <c r="B5" s="410"/>
      <c r="C5" s="366"/>
      <c r="F5" s="2"/>
    </row>
    <row r="6" spans="1:6" s="31" customFormat="1" ht="54" customHeight="1">
      <c r="A6" s="36" t="s">
        <v>177</v>
      </c>
      <c r="B6" s="37">
        <f>B7+B8</f>
        <v>11025</v>
      </c>
      <c r="C6" s="38">
        <f>B6/B6</f>
        <v>1</v>
      </c>
      <c r="F6" s="2"/>
    </row>
    <row r="7" spans="1:6" s="32" customFormat="1" ht="54" customHeight="1">
      <c r="A7" s="39" t="s">
        <v>178</v>
      </c>
      <c r="B7" s="40">
        <v>10178</v>
      </c>
      <c r="C7" s="41">
        <f>B7/B6</f>
        <v>0.9231746031746032</v>
      </c>
      <c r="F7" s="2"/>
    </row>
    <row r="8" spans="1:6" s="32" customFormat="1" ht="54" customHeight="1">
      <c r="A8" s="39" t="s">
        <v>179</v>
      </c>
      <c r="B8" s="40">
        <v>847</v>
      </c>
      <c r="C8" s="41">
        <f>B8/B6</f>
        <v>7.6825396825396824E-2</v>
      </c>
      <c r="F8" s="2"/>
    </row>
    <row r="9" spans="1:6" s="32" customFormat="1" ht="54" customHeight="1">
      <c r="A9" s="42"/>
      <c r="B9" s="40"/>
      <c r="C9" s="41"/>
      <c r="F9" s="2"/>
    </row>
    <row r="10" spans="1:6" s="31" customFormat="1" ht="54" customHeight="1">
      <c r="A10" s="43" t="s">
        <v>180</v>
      </c>
      <c r="B10" s="37">
        <f>B11+B12</f>
        <v>102184</v>
      </c>
      <c r="C10" s="38">
        <f>B10/B10</f>
        <v>1</v>
      </c>
      <c r="F10" s="2"/>
    </row>
    <row r="11" spans="1:6" s="33" customFormat="1" ht="54" customHeight="1">
      <c r="A11" s="39" t="s">
        <v>181</v>
      </c>
      <c r="B11" s="40">
        <v>99742</v>
      </c>
      <c r="C11" s="41">
        <f>B11/B10</f>
        <v>0.97610193376653875</v>
      </c>
      <c r="F11" s="2"/>
    </row>
    <row r="12" spans="1:6" s="33" customFormat="1" ht="54" customHeight="1">
      <c r="A12" s="39" t="s">
        <v>182</v>
      </c>
      <c r="B12" s="40">
        <v>2442</v>
      </c>
      <c r="C12" s="41">
        <f>B12/B10</f>
        <v>2.3898066233461208E-2</v>
      </c>
      <c r="F12" s="2"/>
    </row>
    <row r="13" spans="1:6" ht="54" customHeight="1">
      <c r="A13" s="44"/>
      <c r="B13" s="45"/>
      <c r="C13" s="46"/>
    </row>
    <row r="14" spans="1:6" ht="51" customHeight="1">
      <c r="A14" s="408" t="s">
        <v>167</v>
      </c>
      <c r="B14" s="408"/>
      <c r="C14" s="408"/>
    </row>
  </sheetData>
  <mergeCells count="5">
    <mergeCell ref="A2:C2"/>
    <mergeCell ref="A14:C14"/>
    <mergeCell ref="A4:A5"/>
    <mergeCell ref="B4:B5"/>
    <mergeCell ref="C4:C5"/>
  </mergeCells>
  <phoneticPr fontId="36" type="noConversion"/>
  <dataValidations count="1">
    <dataValidation type="whole" allowBlank="1" showInputMessage="1" showErrorMessage="1" error="不得保留小数" sqref="HH12 HH13 HH65495:HH65504 HH65509:HH65512">
      <formula1>-800000000000</formula1>
      <formula2>1000000000000</formula2>
    </dataValidation>
  </dataValidations>
  <printOptions horizontalCentered="1"/>
  <pageMargins left="0.74791666666666701" right="0.55000000000000004" top="1.02291666666667" bottom="0.82638888888888895" header="0.118055555555556" footer="0.118055555555556"/>
  <pageSetup paperSize="9" orientation="portrait" useFirstPageNumber="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
  <sheetViews>
    <sheetView zoomScale="90" zoomScaleNormal="90" workbookViewId="0">
      <selection activeCell="H13" sqref="H13"/>
    </sheetView>
  </sheetViews>
  <sheetFormatPr defaultRowHeight="14.25"/>
  <cols>
    <col min="1" max="1" width="31.375" style="2" customWidth="1"/>
    <col min="2" max="3" width="10.625" style="2" customWidth="1"/>
    <col min="4" max="4" width="11.875" style="2" customWidth="1"/>
    <col min="5" max="6" width="10.25" style="2" customWidth="1"/>
    <col min="7" max="214" width="9" style="2"/>
    <col min="215" max="215" width="55.125" style="2" customWidth="1"/>
    <col min="216" max="216" width="31.875" style="2" customWidth="1"/>
    <col min="217" max="16384" width="9" style="2"/>
  </cols>
  <sheetData>
    <row r="1" spans="1:6" ht="24" customHeight="1">
      <c r="A1" s="287" t="s">
        <v>773</v>
      </c>
    </row>
    <row r="2" spans="1:6" ht="33" customHeight="1">
      <c r="A2" s="358" t="s">
        <v>684</v>
      </c>
      <c r="B2" s="350"/>
      <c r="C2" s="350"/>
      <c r="D2" s="350"/>
      <c r="E2" s="350"/>
      <c r="F2" s="350"/>
    </row>
    <row r="3" spans="1:6" ht="18" customHeight="1">
      <c r="A3" s="1"/>
      <c r="B3" s="1"/>
      <c r="C3" s="1"/>
      <c r="E3" s="351" t="s">
        <v>2</v>
      </c>
      <c r="F3" s="351"/>
    </row>
    <row r="4" spans="1:6" s="1" customFormat="1" ht="45" customHeight="1">
      <c r="A4" s="353" t="s">
        <v>3</v>
      </c>
      <c r="B4" s="355" t="s">
        <v>4</v>
      </c>
      <c r="C4" s="355" t="s">
        <v>5</v>
      </c>
      <c r="D4" s="357" t="s">
        <v>6</v>
      </c>
      <c r="E4" s="357"/>
      <c r="F4" s="357"/>
    </row>
    <row r="5" spans="1:6" s="1" customFormat="1" ht="45" customHeight="1">
      <c r="A5" s="354"/>
      <c r="B5" s="355"/>
      <c r="C5" s="355"/>
      <c r="D5" s="48" t="s">
        <v>7</v>
      </c>
      <c r="E5" s="47" t="s">
        <v>157</v>
      </c>
      <c r="F5" s="47" t="s">
        <v>9</v>
      </c>
    </row>
    <row r="6" spans="1:6" s="68" customFormat="1" ht="30" customHeight="1">
      <c r="A6" s="70" t="s">
        <v>158</v>
      </c>
      <c r="B6" s="71">
        <f>B7+B14</f>
        <v>64585.71</v>
      </c>
      <c r="C6" s="71">
        <f>C7+C14</f>
        <v>71536</v>
      </c>
      <c r="D6" s="71">
        <f>D7+D14</f>
        <v>72653</v>
      </c>
      <c r="E6" s="72">
        <f t="shared" ref="E6:E20" si="0">D6/C6</f>
        <v>1.0156145157682845</v>
      </c>
      <c r="F6" s="73">
        <f t="shared" ref="F6:F20" si="1">(D6-B6)/B6</f>
        <v>0.12490828079462162</v>
      </c>
    </row>
    <row r="7" spans="1:6" s="68" customFormat="1" ht="47.1" customHeight="1">
      <c r="A7" s="60" t="s">
        <v>159</v>
      </c>
      <c r="B7" s="74">
        <v>29382.71</v>
      </c>
      <c r="C7" s="71">
        <v>31755</v>
      </c>
      <c r="D7" s="74">
        <v>32193</v>
      </c>
      <c r="E7" s="72">
        <f t="shared" si="0"/>
        <v>1.0137931034482759</v>
      </c>
      <c r="F7" s="73">
        <f t="shared" si="1"/>
        <v>9.5644343220894226E-2</v>
      </c>
    </row>
    <row r="8" spans="1:6" s="32" customFormat="1" ht="30" customHeight="1">
      <c r="A8" s="75" t="s">
        <v>160</v>
      </c>
      <c r="B8" s="76">
        <v>6719.95</v>
      </c>
      <c r="C8" s="77">
        <v>6762</v>
      </c>
      <c r="D8" s="76">
        <v>6734</v>
      </c>
      <c r="E8" s="78">
        <f t="shared" si="0"/>
        <v>0.99585921325051763</v>
      </c>
      <c r="F8" s="73">
        <f t="shared" si="1"/>
        <v>2.0907893659923337E-3</v>
      </c>
    </row>
    <row r="9" spans="1:6" s="32" customFormat="1" ht="30" customHeight="1">
      <c r="A9" s="75" t="s">
        <v>161</v>
      </c>
      <c r="B9" s="76">
        <v>2481.5100000000002</v>
      </c>
      <c r="C9" s="77">
        <v>2579</v>
      </c>
      <c r="D9" s="76">
        <v>415</v>
      </c>
      <c r="E9" s="78">
        <f t="shared" si="0"/>
        <v>0.16091508336564561</v>
      </c>
      <c r="F9" s="73">
        <f t="shared" si="1"/>
        <v>-0.8327631160059803</v>
      </c>
    </row>
    <row r="10" spans="1:6" s="32" customFormat="1" ht="30" customHeight="1">
      <c r="A10" s="75" t="s">
        <v>162</v>
      </c>
      <c r="B10" s="76">
        <v>20135.25</v>
      </c>
      <c r="C10" s="77">
        <v>22384</v>
      </c>
      <c r="D10" s="76">
        <v>24674</v>
      </c>
      <c r="E10" s="78">
        <f t="shared" si="0"/>
        <v>1.1023052180128663</v>
      </c>
      <c r="F10" s="73">
        <f t="shared" si="1"/>
        <v>0.2254131436162948</v>
      </c>
    </row>
    <row r="11" spans="1:6" s="32" customFormat="1" ht="30" customHeight="1">
      <c r="A11" s="75" t="s">
        <v>163</v>
      </c>
      <c r="B11" s="76"/>
      <c r="C11" s="77"/>
      <c r="D11" s="76">
        <v>35</v>
      </c>
      <c r="E11" s="78"/>
      <c r="F11" s="73"/>
    </row>
    <row r="12" spans="1:6" s="32" customFormat="1" ht="30" customHeight="1">
      <c r="A12" s="75" t="s">
        <v>164</v>
      </c>
      <c r="B12" s="76">
        <v>22</v>
      </c>
      <c r="C12" s="77">
        <v>15</v>
      </c>
      <c r="D12" s="76">
        <v>26</v>
      </c>
      <c r="E12" s="78">
        <f t="shared" si="0"/>
        <v>1.7333333333333334</v>
      </c>
      <c r="F12" s="79">
        <f t="shared" si="1"/>
        <v>0.18181818181818182</v>
      </c>
    </row>
    <row r="13" spans="1:6" s="32" customFormat="1" ht="30" customHeight="1">
      <c r="A13" s="75" t="s">
        <v>165</v>
      </c>
      <c r="B13" s="76">
        <v>24</v>
      </c>
      <c r="C13" s="77">
        <v>15</v>
      </c>
      <c r="D13" s="76">
        <v>31</v>
      </c>
      <c r="E13" s="78">
        <f t="shared" si="0"/>
        <v>2.0666666666666669</v>
      </c>
      <c r="F13" s="73">
        <f t="shared" si="1"/>
        <v>0.29166666666666669</v>
      </c>
    </row>
    <row r="14" spans="1:6" s="68" customFormat="1" ht="48" customHeight="1">
      <c r="A14" s="60" t="s">
        <v>166</v>
      </c>
      <c r="B14" s="74">
        <v>35203</v>
      </c>
      <c r="C14" s="71">
        <v>39781</v>
      </c>
      <c r="D14" s="74">
        <v>40460</v>
      </c>
      <c r="E14" s="80">
        <f t="shared" si="0"/>
        <v>1.0170684497624494</v>
      </c>
      <c r="F14" s="73">
        <f t="shared" si="1"/>
        <v>0.14933386359117121</v>
      </c>
    </row>
    <row r="15" spans="1:6" s="32" customFormat="1" ht="30" customHeight="1">
      <c r="A15" s="39" t="s">
        <v>160</v>
      </c>
      <c r="B15" s="76">
        <v>16260</v>
      </c>
      <c r="C15" s="77">
        <v>18401</v>
      </c>
      <c r="D15" s="76">
        <v>19693</v>
      </c>
      <c r="E15" s="78">
        <f t="shared" si="0"/>
        <v>1.0702135753491657</v>
      </c>
      <c r="F15" s="79">
        <f t="shared" si="1"/>
        <v>0.21113161131611316</v>
      </c>
    </row>
    <row r="16" spans="1:6" s="32" customFormat="1" ht="30" customHeight="1">
      <c r="A16" s="39" t="s">
        <v>161</v>
      </c>
      <c r="B16" s="76">
        <v>34</v>
      </c>
      <c r="C16" s="77">
        <v>30</v>
      </c>
      <c r="D16" s="76">
        <v>41</v>
      </c>
      <c r="E16" s="78">
        <f t="shared" si="0"/>
        <v>1.3666666666666667</v>
      </c>
      <c r="F16" s="79">
        <f t="shared" si="1"/>
        <v>0.20588235294117646</v>
      </c>
    </row>
    <row r="17" spans="1:256" s="32" customFormat="1" ht="30" customHeight="1">
      <c r="A17" s="39" t="s">
        <v>162</v>
      </c>
      <c r="B17" s="76">
        <v>18460</v>
      </c>
      <c r="C17" s="77">
        <v>21150</v>
      </c>
      <c r="D17" s="76">
        <v>19634</v>
      </c>
      <c r="E17" s="78">
        <f t="shared" si="0"/>
        <v>0.9283215130023641</v>
      </c>
      <c r="F17" s="79">
        <f t="shared" si="1"/>
        <v>6.359696641386782E-2</v>
      </c>
    </row>
    <row r="18" spans="1:256" s="32" customFormat="1" ht="30" customHeight="1">
      <c r="A18" s="39" t="s">
        <v>163</v>
      </c>
      <c r="B18" s="76"/>
      <c r="C18" s="77"/>
      <c r="D18" s="76">
        <v>0</v>
      </c>
      <c r="E18" s="78"/>
      <c r="F18" s="79"/>
    </row>
    <row r="19" spans="1:256" s="32" customFormat="1" ht="30" customHeight="1">
      <c r="A19" s="75" t="s">
        <v>164</v>
      </c>
      <c r="B19" s="76">
        <v>15</v>
      </c>
      <c r="C19" s="77">
        <v>0</v>
      </c>
      <c r="D19" s="76">
        <v>12</v>
      </c>
      <c r="E19" s="78"/>
      <c r="F19" s="79">
        <f t="shared" si="1"/>
        <v>-0.2</v>
      </c>
      <c r="L19" s="85"/>
    </row>
    <row r="20" spans="1:256" s="32" customFormat="1" ht="30" customHeight="1">
      <c r="A20" s="39" t="s">
        <v>165</v>
      </c>
      <c r="B20" s="76">
        <v>434</v>
      </c>
      <c r="C20" s="77">
        <v>200</v>
      </c>
      <c r="D20" s="76">
        <v>1080</v>
      </c>
      <c r="E20" s="78">
        <f t="shared" si="0"/>
        <v>5.4</v>
      </c>
      <c r="F20" s="79">
        <f t="shared" si="1"/>
        <v>1.4884792626728112</v>
      </c>
    </row>
    <row r="21" spans="1:256" s="32" customFormat="1" ht="18.95" customHeight="1">
      <c r="A21" s="81"/>
      <c r="B21" s="82"/>
      <c r="C21" s="83"/>
      <c r="D21" s="82"/>
      <c r="E21" s="84"/>
      <c r="F21" s="84"/>
    </row>
    <row r="22" spans="1:256" s="69" customFormat="1" ht="33" customHeight="1">
      <c r="A22" s="408" t="s">
        <v>167</v>
      </c>
      <c r="B22" s="408"/>
      <c r="C22" s="408"/>
      <c r="D22" s="408"/>
      <c r="E22" s="408"/>
      <c r="F22" s="408"/>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s="69" customFormat="1">
      <c r="A23" s="408"/>
      <c r="B23" s="408"/>
      <c r="C23" s="408"/>
      <c r="D23" s="408"/>
      <c r="E23" s="408"/>
      <c r="F23" s="408"/>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sheetData>
  <mergeCells count="7">
    <mergeCell ref="A22:F23"/>
    <mergeCell ref="A2:F2"/>
    <mergeCell ref="E3:F3"/>
    <mergeCell ref="A4:A5"/>
    <mergeCell ref="B4:B5"/>
    <mergeCell ref="C4:C5"/>
    <mergeCell ref="D4:F4"/>
  </mergeCells>
  <phoneticPr fontId="36" type="noConversion"/>
  <dataValidations count="1">
    <dataValidation type="whole" allowBlank="1" showInputMessage="1" showErrorMessage="1" error="不得保留小数" sqref="HH21 D65503:D65512 D65517:D65520 HH65503:HH65512 HH65517:HH65520">
      <formula1>-800000000000</formula1>
      <formula2>1000000000000</formula2>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90" zoomScaleNormal="90" workbookViewId="0">
      <selection activeCell="E3" sqref="E3:F3"/>
    </sheetView>
  </sheetViews>
  <sheetFormatPr defaultRowHeight="14.25"/>
  <cols>
    <col min="1" max="1" width="33.25" style="2" customWidth="1"/>
    <col min="2" max="3" width="10.625" style="2" customWidth="1"/>
    <col min="4" max="4" width="11.875" style="2" customWidth="1"/>
    <col min="5" max="5" width="10" style="2" customWidth="1"/>
    <col min="6" max="6" width="9.5" style="2" customWidth="1"/>
    <col min="7" max="215" width="9" style="2"/>
    <col min="216" max="216" width="55.125" style="2" customWidth="1"/>
    <col min="217" max="217" width="31.875" style="2" customWidth="1"/>
    <col min="218" max="16384" width="9" style="2"/>
  </cols>
  <sheetData>
    <row r="1" spans="1:6" ht="21.95" customHeight="1">
      <c r="A1" s="287" t="s">
        <v>774</v>
      </c>
    </row>
    <row r="2" spans="1:6" ht="50.1" customHeight="1">
      <c r="A2" s="358" t="s">
        <v>685</v>
      </c>
      <c r="B2" s="350"/>
      <c r="C2" s="350"/>
      <c r="D2" s="350"/>
      <c r="E2" s="350"/>
      <c r="F2" s="350"/>
    </row>
    <row r="3" spans="1:6" ht="32.1" customHeight="1">
      <c r="A3" s="1"/>
      <c r="B3" s="1"/>
      <c r="C3" s="1"/>
      <c r="E3" s="351" t="s">
        <v>2</v>
      </c>
      <c r="F3" s="351"/>
    </row>
    <row r="4" spans="1:6" s="1" customFormat="1" ht="45" customHeight="1">
      <c r="A4" s="353" t="s">
        <v>3</v>
      </c>
      <c r="B4" s="355" t="s">
        <v>4</v>
      </c>
      <c r="C4" s="355" t="s">
        <v>5</v>
      </c>
      <c r="D4" s="357" t="s">
        <v>6</v>
      </c>
      <c r="E4" s="357"/>
      <c r="F4" s="357"/>
    </row>
    <row r="5" spans="1:6" s="1" customFormat="1" ht="45" customHeight="1">
      <c r="A5" s="354"/>
      <c r="B5" s="355"/>
      <c r="C5" s="355"/>
      <c r="D5" s="48" t="s">
        <v>7</v>
      </c>
      <c r="E5" s="47" t="s">
        <v>157</v>
      </c>
      <c r="F5" s="47" t="s">
        <v>9</v>
      </c>
    </row>
    <row r="6" spans="1:6" s="33" customFormat="1" ht="54" customHeight="1">
      <c r="A6" s="49" t="s">
        <v>169</v>
      </c>
      <c r="B6" s="50">
        <f>B7+B11</f>
        <v>55246</v>
      </c>
      <c r="C6" s="51">
        <f>C7+C11</f>
        <v>64149</v>
      </c>
      <c r="D6" s="51">
        <f>D7+D11</f>
        <v>61628</v>
      </c>
      <c r="E6" s="52">
        <f t="shared" ref="E6:E14" si="0">D6/C6</f>
        <v>0.96070086829100998</v>
      </c>
      <c r="F6" s="52">
        <f t="shared" ref="F6:F14" si="1">(D6-B6)/B6</f>
        <v>0.11551967563262498</v>
      </c>
    </row>
    <row r="7" spans="1:6" s="31" customFormat="1" ht="54" customHeight="1">
      <c r="A7" s="53" t="s">
        <v>170</v>
      </c>
      <c r="B7" s="54">
        <v>20192</v>
      </c>
      <c r="C7" s="55">
        <v>24413</v>
      </c>
      <c r="D7" s="54">
        <v>22015</v>
      </c>
      <c r="E7" s="52">
        <f t="shared" si="0"/>
        <v>0.90177364518903858</v>
      </c>
      <c r="F7" s="52">
        <f t="shared" si="1"/>
        <v>9.0283280507131539E-2</v>
      </c>
    </row>
    <row r="8" spans="1:6" s="31" customFormat="1" ht="54" customHeight="1">
      <c r="A8" s="39" t="s">
        <v>171</v>
      </c>
      <c r="B8" s="56">
        <v>20162</v>
      </c>
      <c r="C8" s="57">
        <v>24384</v>
      </c>
      <c r="D8" s="56">
        <v>21985</v>
      </c>
      <c r="E8" s="58">
        <f t="shared" si="0"/>
        <v>0.90161581364829402</v>
      </c>
      <c r="F8" s="59">
        <f t="shared" si="1"/>
        <v>9.041761729987105E-2</v>
      </c>
    </row>
    <row r="9" spans="1:6" s="31" customFormat="1" ht="54" customHeight="1">
      <c r="A9" s="39" t="s">
        <v>172</v>
      </c>
      <c r="B9" s="56"/>
      <c r="C9" s="57"/>
      <c r="D9" s="56">
        <v>0</v>
      </c>
      <c r="E9" s="58"/>
      <c r="F9" s="59"/>
    </row>
    <row r="10" spans="1:6" s="33" customFormat="1" ht="54" customHeight="1">
      <c r="A10" s="39" t="s">
        <v>173</v>
      </c>
      <c r="B10" s="56">
        <v>30</v>
      </c>
      <c r="C10" s="57">
        <v>29</v>
      </c>
      <c r="D10" s="56">
        <v>30</v>
      </c>
      <c r="E10" s="58">
        <f t="shared" si="0"/>
        <v>1.0344827586206897</v>
      </c>
      <c r="F10" s="59">
        <f t="shared" si="1"/>
        <v>0</v>
      </c>
    </row>
    <row r="11" spans="1:6" s="31" customFormat="1" ht="54" customHeight="1">
      <c r="A11" s="60" t="s">
        <v>174</v>
      </c>
      <c r="B11" s="61">
        <v>35054</v>
      </c>
      <c r="C11" s="51">
        <v>39736</v>
      </c>
      <c r="D11" s="61">
        <v>39613</v>
      </c>
      <c r="E11" s="62">
        <f t="shared" si="0"/>
        <v>0.99690457016307632</v>
      </c>
      <c r="F11" s="52">
        <f t="shared" si="1"/>
        <v>0.13005648428139441</v>
      </c>
    </row>
    <row r="12" spans="1:6" s="31" customFormat="1" ht="54" customHeight="1">
      <c r="A12" s="39" t="s">
        <v>171</v>
      </c>
      <c r="B12" s="56">
        <v>34890</v>
      </c>
      <c r="C12" s="57">
        <v>39536</v>
      </c>
      <c r="D12" s="56">
        <v>38437</v>
      </c>
      <c r="E12" s="58">
        <f t="shared" si="0"/>
        <v>0.9722025495750708</v>
      </c>
      <c r="F12" s="59">
        <f t="shared" si="1"/>
        <v>0.10166236744052737</v>
      </c>
    </row>
    <row r="13" spans="1:6" s="31" customFormat="1" ht="54" customHeight="1">
      <c r="A13" s="39" t="s">
        <v>172</v>
      </c>
      <c r="B13" s="56">
        <v>80</v>
      </c>
      <c r="C13" s="57"/>
      <c r="D13" s="56">
        <v>1054</v>
      </c>
      <c r="E13" s="58"/>
      <c r="F13" s="59">
        <f t="shared" si="1"/>
        <v>12.175000000000001</v>
      </c>
    </row>
    <row r="14" spans="1:6" s="33" customFormat="1" ht="54" customHeight="1">
      <c r="A14" s="63" t="s">
        <v>173</v>
      </c>
      <c r="B14" s="64">
        <v>84</v>
      </c>
      <c r="C14" s="65">
        <v>200</v>
      </c>
      <c r="D14" s="64">
        <v>122</v>
      </c>
      <c r="E14" s="66">
        <f t="shared" si="0"/>
        <v>0.61</v>
      </c>
      <c r="F14" s="67">
        <f t="shared" si="1"/>
        <v>0.45238095238095238</v>
      </c>
    </row>
    <row r="15" spans="1:6" ht="20.100000000000001" customHeight="1"/>
  </sheetData>
  <mergeCells count="6">
    <mergeCell ref="A2:F2"/>
    <mergeCell ref="E3:F3"/>
    <mergeCell ref="A4:A5"/>
    <mergeCell ref="B4:B5"/>
    <mergeCell ref="C4:C5"/>
    <mergeCell ref="D4:F4"/>
  </mergeCells>
  <phoneticPr fontId="36" type="noConversion"/>
  <dataValidations count="1">
    <dataValidation type="whole" allowBlank="1" showInputMessage="1" showErrorMessage="1" error="不得保留小数" sqref="D65496:D65505 D65510:D65513 HI65496:HI65505 HI65510:HI65513">
      <formula1>-800000000000</formula1>
      <formula2>1000000000000</formula2>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H9" sqref="H9"/>
    </sheetView>
  </sheetViews>
  <sheetFormatPr defaultColWidth="9" defaultRowHeight="36" customHeight="1"/>
  <cols>
    <col min="1" max="1" width="13.875" style="323" customWidth="1"/>
    <col min="2" max="2" width="14.75" style="323" customWidth="1"/>
    <col min="3" max="3" width="14.625" style="323" customWidth="1"/>
    <col min="4" max="4" width="14.875" style="323" customWidth="1"/>
    <col min="5" max="5" width="15.375" style="323" customWidth="1"/>
  </cols>
  <sheetData>
    <row r="1" spans="1:5" ht="36" customHeight="1">
      <c r="A1" s="314" t="s">
        <v>686</v>
      </c>
      <c r="B1" s="315"/>
      <c r="C1" s="315"/>
      <c r="D1" s="315"/>
      <c r="E1" s="316"/>
    </row>
    <row r="2" spans="1:5" ht="36" customHeight="1">
      <c r="A2" s="411" t="s">
        <v>687</v>
      </c>
      <c r="B2" s="411"/>
      <c r="C2" s="411"/>
      <c r="D2" s="411"/>
      <c r="E2" s="411"/>
    </row>
    <row r="3" spans="1:5" ht="36" customHeight="1">
      <c r="A3" s="315"/>
      <c r="B3" s="315"/>
      <c r="C3" s="315"/>
      <c r="D3" s="315"/>
      <c r="E3" s="317" t="s">
        <v>688</v>
      </c>
    </row>
    <row r="4" spans="1:5" ht="36" customHeight="1">
      <c r="A4" s="318" t="s">
        <v>677</v>
      </c>
      <c r="B4" s="318" t="s">
        <v>689</v>
      </c>
      <c r="C4" s="318" t="s">
        <v>690</v>
      </c>
      <c r="D4" s="318" t="s">
        <v>691</v>
      </c>
      <c r="E4" s="318" t="s">
        <v>692</v>
      </c>
    </row>
    <row r="5" spans="1:5" ht="36" customHeight="1">
      <c r="A5" s="319" t="s">
        <v>228</v>
      </c>
      <c r="B5" s="320">
        <v>23.810700000000001</v>
      </c>
      <c r="C5" s="320">
        <v>19.430399999999999</v>
      </c>
      <c r="D5" s="320">
        <v>46.120399999999997</v>
      </c>
      <c r="E5" s="320">
        <v>43.237400000000001</v>
      </c>
    </row>
    <row r="6" spans="1:5" ht="36" customHeight="1">
      <c r="A6" s="321"/>
      <c r="B6" s="322"/>
      <c r="C6" s="322"/>
      <c r="D6" s="322"/>
      <c r="E6" s="322"/>
    </row>
    <row r="7" spans="1:5" ht="36" customHeight="1">
      <c r="A7" s="321"/>
      <c r="B7" s="322"/>
      <c r="C7" s="322"/>
      <c r="D7" s="322"/>
      <c r="E7" s="322"/>
    </row>
    <row r="8" spans="1:5" ht="36" customHeight="1">
      <c r="A8" s="321"/>
      <c r="B8" s="322"/>
      <c r="C8" s="322"/>
      <c r="D8" s="322"/>
      <c r="E8" s="322"/>
    </row>
    <row r="9" spans="1:5" ht="36" customHeight="1">
      <c r="A9" s="321"/>
      <c r="B9" s="322"/>
      <c r="C9" s="322"/>
      <c r="D9" s="322"/>
      <c r="E9" s="322"/>
    </row>
    <row r="10" spans="1:5" ht="36" customHeight="1">
      <c r="A10" s="321"/>
      <c r="B10" s="322"/>
      <c r="C10" s="322"/>
      <c r="D10" s="322"/>
      <c r="E10" s="322"/>
    </row>
    <row r="11" spans="1:5" ht="36" customHeight="1">
      <c r="A11" s="321"/>
      <c r="B11" s="322"/>
      <c r="C11" s="322"/>
      <c r="D11" s="322"/>
      <c r="E11" s="322"/>
    </row>
    <row r="12" spans="1:5" ht="36" customHeight="1">
      <c r="A12" s="321"/>
      <c r="B12" s="322"/>
      <c r="C12" s="322"/>
      <c r="D12" s="322"/>
      <c r="E12" s="322"/>
    </row>
    <row r="13" spans="1:5" ht="36" customHeight="1">
      <c r="A13" s="321"/>
      <c r="B13" s="322"/>
      <c r="C13" s="322"/>
      <c r="D13" s="322"/>
      <c r="E13" s="322"/>
    </row>
    <row r="14" spans="1:5" ht="36" customHeight="1">
      <c r="A14" s="321"/>
      <c r="B14" s="322"/>
      <c r="C14" s="322"/>
      <c r="D14" s="322"/>
      <c r="E14" s="322"/>
    </row>
    <row r="15" spans="1:5" ht="36" customHeight="1">
      <c r="A15" s="321"/>
      <c r="B15" s="322"/>
      <c r="C15" s="322"/>
      <c r="D15" s="322"/>
      <c r="E15" s="322"/>
    </row>
    <row r="16" spans="1:5" ht="36" customHeight="1">
      <c r="A16" s="321"/>
      <c r="B16" s="322"/>
      <c r="C16" s="322"/>
      <c r="D16" s="322"/>
      <c r="E16" s="322"/>
    </row>
    <row r="17" spans="1:5" ht="36" customHeight="1">
      <c r="A17" s="321"/>
      <c r="B17" s="322"/>
      <c r="C17" s="322"/>
      <c r="D17" s="322"/>
      <c r="E17" s="322"/>
    </row>
    <row r="18" spans="1:5" ht="36" customHeight="1">
      <c r="A18" s="321"/>
      <c r="B18" s="322"/>
      <c r="C18" s="322"/>
      <c r="D18" s="322"/>
      <c r="E18" s="322"/>
    </row>
    <row r="19" spans="1:5" ht="36" customHeight="1">
      <c r="A19" s="321"/>
      <c r="B19" s="322"/>
      <c r="C19" s="322"/>
      <c r="D19" s="322"/>
      <c r="E19" s="322"/>
    </row>
    <row r="20" spans="1:5" ht="36" customHeight="1">
      <c r="A20" s="321"/>
      <c r="B20" s="322"/>
      <c r="C20" s="322"/>
      <c r="D20" s="322"/>
      <c r="E20" s="322"/>
    </row>
    <row r="21" spans="1:5" ht="36" customHeight="1">
      <c r="A21" s="321"/>
      <c r="B21" s="322"/>
      <c r="C21" s="322"/>
      <c r="D21" s="322"/>
      <c r="E21" s="322"/>
    </row>
    <row r="22" spans="1:5" ht="36" customHeight="1">
      <c r="A22" s="321"/>
      <c r="B22" s="322"/>
      <c r="C22" s="322"/>
      <c r="D22" s="322"/>
      <c r="E22" s="322"/>
    </row>
    <row r="23" spans="1:5" ht="36" customHeight="1">
      <c r="A23" s="321"/>
      <c r="B23" s="322"/>
      <c r="C23" s="322"/>
      <c r="D23" s="322"/>
      <c r="E23" s="322"/>
    </row>
    <row r="24" spans="1:5" ht="36" customHeight="1">
      <c r="A24" s="321"/>
      <c r="B24" s="322"/>
      <c r="C24" s="322"/>
      <c r="D24" s="322"/>
      <c r="E24" s="322"/>
    </row>
  </sheetData>
  <mergeCells count="1">
    <mergeCell ref="A2:E2"/>
  </mergeCells>
  <phoneticPr fontId="36"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I5" sqref="I5"/>
    </sheetView>
  </sheetViews>
  <sheetFormatPr defaultColWidth="9" defaultRowHeight="30" customHeight="1"/>
  <cols>
    <col min="1" max="1" width="13.625" customWidth="1"/>
    <col min="2" max="3" width="15.125" customWidth="1"/>
    <col min="4" max="4" width="14.75" customWidth="1"/>
    <col min="5" max="5" width="15" customWidth="1"/>
  </cols>
  <sheetData>
    <row r="1" spans="1:5" ht="30" customHeight="1">
      <c r="A1" s="230" t="s">
        <v>693</v>
      </c>
      <c r="B1" s="188"/>
      <c r="C1" s="188"/>
      <c r="D1" s="231"/>
      <c r="E1" s="231"/>
    </row>
    <row r="2" spans="1:5" ht="30" customHeight="1">
      <c r="A2" s="412" t="s">
        <v>694</v>
      </c>
      <c r="B2" s="412"/>
      <c r="C2" s="412"/>
      <c r="D2" s="412"/>
      <c r="E2" s="412"/>
    </row>
    <row r="3" spans="1:5" ht="30" customHeight="1">
      <c r="A3" s="188"/>
      <c r="B3" s="188"/>
      <c r="C3" s="188"/>
      <c r="D3" s="188"/>
      <c r="E3" s="235" t="s">
        <v>688</v>
      </c>
    </row>
    <row r="4" spans="1:5" ht="30" customHeight="1">
      <c r="A4" s="209" t="s">
        <v>677</v>
      </c>
      <c r="B4" s="209" t="s">
        <v>695</v>
      </c>
      <c r="C4" s="209" t="s">
        <v>696</v>
      </c>
      <c r="D4" s="209" t="s">
        <v>697</v>
      </c>
      <c r="E4" s="236" t="s">
        <v>698</v>
      </c>
    </row>
    <row r="5" spans="1:5" ht="30" customHeight="1">
      <c r="A5" s="232" t="s">
        <v>228</v>
      </c>
      <c r="B5" s="237">
        <v>8.3307000000000002</v>
      </c>
      <c r="C5" s="237">
        <v>9.2200000000000004E-2</v>
      </c>
      <c r="D5" s="237">
        <v>11.0122</v>
      </c>
      <c r="E5" s="238">
        <v>8.4192</v>
      </c>
    </row>
    <row r="6" spans="1:5" ht="30" customHeight="1">
      <c r="A6" s="233"/>
      <c r="B6" s="239"/>
      <c r="C6" s="239"/>
      <c r="D6" s="239"/>
      <c r="E6" s="234"/>
    </row>
    <row r="7" spans="1:5" ht="30" customHeight="1">
      <c r="A7" s="233"/>
      <c r="B7" s="239"/>
      <c r="C7" s="239"/>
      <c r="D7" s="239"/>
      <c r="E7" s="234"/>
    </row>
    <row r="8" spans="1:5" ht="30" customHeight="1">
      <c r="A8" s="233"/>
      <c r="B8" s="239"/>
      <c r="C8" s="239"/>
      <c r="D8" s="239"/>
      <c r="E8" s="234"/>
    </row>
    <row r="9" spans="1:5" ht="30" customHeight="1">
      <c r="A9" s="233"/>
      <c r="B9" s="239"/>
      <c r="C9" s="239"/>
      <c r="D9" s="239"/>
      <c r="E9" s="234"/>
    </row>
    <row r="10" spans="1:5" ht="30" customHeight="1">
      <c r="A10" s="233"/>
      <c r="B10" s="239"/>
      <c r="C10" s="239"/>
      <c r="D10" s="239"/>
      <c r="E10" s="234"/>
    </row>
    <row r="11" spans="1:5" ht="30" customHeight="1">
      <c r="A11" s="233"/>
      <c r="B11" s="239"/>
      <c r="C11" s="239"/>
      <c r="D11" s="239"/>
      <c r="E11" s="234"/>
    </row>
    <row r="12" spans="1:5" ht="30" customHeight="1">
      <c r="A12" s="233"/>
      <c r="B12" s="239"/>
      <c r="C12" s="239"/>
      <c r="D12" s="239"/>
      <c r="E12" s="234"/>
    </row>
    <row r="13" spans="1:5" ht="30" customHeight="1">
      <c r="A13" s="233"/>
      <c r="B13" s="240"/>
      <c r="C13" s="239"/>
      <c r="D13" s="240"/>
      <c r="E13" s="234"/>
    </row>
    <row r="14" spans="1:5" ht="30" customHeight="1">
      <c r="A14" s="233"/>
      <c r="B14" s="239"/>
      <c r="C14" s="239"/>
      <c r="D14" s="239"/>
      <c r="E14" s="234"/>
    </row>
    <row r="15" spans="1:5" ht="30" customHeight="1">
      <c r="A15" s="233"/>
      <c r="B15" s="239"/>
      <c r="C15" s="239"/>
      <c r="D15" s="239"/>
      <c r="E15" s="234"/>
    </row>
    <row r="16" spans="1:5" ht="30" customHeight="1">
      <c r="A16" s="233"/>
      <c r="B16" s="239"/>
      <c r="C16" s="239"/>
      <c r="D16" s="239"/>
      <c r="E16" s="234"/>
    </row>
    <row r="17" spans="1:5" ht="30" customHeight="1">
      <c r="A17" s="233"/>
      <c r="B17" s="239"/>
      <c r="C17" s="239"/>
      <c r="D17" s="239"/>
      <c r="E17" s="234"/>
    </row>
    <row r="18" spans="1:5" ht="30" customHeight="1">
      <c r="A18" s="233"/>
      <c r="B18" s="239"/>
      <c r="C18" s="239"/>
      <c r="D18" s="239"/>
      <c r="E18" s="234"/>
    </row>
    <row r="19" spans="1:5" ht="30" customHeight="1">
      <c r="A19" s="233"/>
      <c r="B19" s="239"/>
      <c r="C19" s="239"/>
      <c r="D19" s="239"/>
      <c r="E19" s="234"/>
    </row>
    <row r="20" spans="1:5" ht="30" customHeight="1">
      <c r="A20" s="233"/>
      <c r="B20" s="239"/>
      <c r="C20" s="239"/>
      <c r="D20" s="239"/>
      <c r="E20" s="234"/>
    </row>
    <row r="21" spans="1:5" ht="30" customHeight="1">
      <c r="A21" s="233"/>
      <c r="B21" s="239"/>
      <c r="C21" s="239"/>
      <c r="D21" s="239"/>
      <c r="E21" s="234"/>
    </row>
    <row r="22" spans="1:5" ht="30" customHeight="1">
      <c r="A22" s="233"/>
      <c r="B22" s="239"/>
      <c r="C22" s="239"/>
      <c r="D22" s="239"/>
      <c r="E22" s="234"/>
    </row>
    <row r="23" spans="1:5" ht="30" customHeight="1">
      <c r="A23" s="233"/>
      <c r="B23" s="239"/>
      <c r="C23" s="239"/>
      <c r="D23" s="239"/>
      <c r="E23" s="234"/>
    </row>
    <row r="24" spans="1:5" ht="30" customHeight="1">
      <c r="A24" s="233"/>
      <c r="B24" s="239"/>
      <c r="C24" s="239"/>
      <c r="D24" s="239"/>
      <c r="E24" s="234"/>
    </row>
  </sheetData>
  <mergeCells count="1">
    <mergeCell ref="A2:E2"/>
  </mergeCells>
  <phoneticPr fontId="3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showZeros="0" workbookViewId="0">
      <selection activeCell="E3" sqref="E3:F3"/>
    </sheetView>
  </sheetViews>
  <sheetFormatPr defaultRowHeight="14.25"/>
  <cols>
    <col min="1" max="1" width="33.625" style="2" customWidth="1"/>
    <col min="2" max="6" width="10.375" style="3" customWidth="1"/>
    <col min="7" max="222" width="9" style="2"/>
    <col min="223" max="223" width="55.125" style="2" customWidth="1"/>
    <col min="224" max="224" width="31.875" style="2" customWidth="1"/>
    <col min="225" max="16384" width="9" style="2"/>
  </cols>
  <sheetData>
    <row r="1" spans="1:6">
      <c r="A1" s="2" t="s">
        <v>0</v>
      </c>
    </row>
    <row r="2" spans="1:6" ht="33" customHeight="1">
      <c r="A2" s="350" t="s">
        <v>1</v>
      </c>
      <c r="B2" s="350"/>
      <c r="C2" s="350"/>
      <c r="D2" s="350"/>
      <c r="E2" s="350"/>
      <c r="F2" s="350"/>
    </row>
    <row r="3" spans="1:6" ht="20.25" customHeight="1">
      <c r="A3" s="1"/>
      <c r="B3" s="90"/>
      <c r="C3" s="90"/>
      <c r="E3" s="351" t="s">
        <v>2</v>
      </c>
      <c r="F3" s="351"/>
    </row>
    <row r="4" spans="1:6" s="1" customFormat="1" ht="24.95" customHeight="1">
      <c r="A4" s="353" t="s">
        <v>3</v>
      </c>
      <c r="B4" s="355" t="s">
        <v>4</v>
      </c>
      <c r="C4" s="355" t="s">
        <v>5</v>
      </c>
      <c r="D4" s="352" t="s">
        <v>6</v>
      </c>
      <c r="E4" s="352"/>
      <c r="F4" s="352"/>
    </row>
    <row r="5" spans="1:6" s="1" customFormat="1" ht="36" customHeight="1">
      <c r="A5" s="354"/>
      <c r="B5" s="356"/>
      <c r="C5" s="356"/>
      <c r="D5" s="180" t="s">
        <v>7</v>
      </c>
      <c r="E5" s="91" t="s">
        <v>8</v>
      </c>
      <c r="F5" s="91" t="s">
        <v>9</v>
      </c>
    </row>
    <row r="6" spans="1:6" s="23" customFormat="1" ht="23.1" customHeight="1">
      <c r="A6" s="144" t="s">
        <v>10</v>
      </c>
      <c r="B6" s="181">
        <f>B7+B22</f>
        <v>135125</v>
      </c>
      <c r="C6" s="181">
        <f>C7+C22</f>
        <v>145900</v>
      </c>
      <c r="D6" s="181">
        <f>D7+D22</f>
        <v>150187</v>
      </c>
      <c r="E6" s="182">
        <f>D6/C6</f>
        <v>1.0293831391363948</v>
      </c>
      <c r="F6" s="157">
        <f>(D6/B6-1)</f>
        <v>0.11146716003700274</v>
      </c>
    </row>
    <row r="7" spans="1:6" s="23" customFormat="1" ht="23.1" customHeight="1">
      <c r="A7" s="183" t="s">
        <v>11</v>
      </c>
      <c r="B7" s="184">
        <f>SUM(B8:B21)</f>
        <v>111666</v>
      </c>
      <c r="C7" s="184">
        <f>SUM(C8:C21)</f>
        <v>120571</v>
      </c>
      <c r="D7" s="184">
        <f>SUM(D8:D21)</f>
        <v>124075</v>
      </c>
      <c r="E7" s="182">
        <f t="shared" ref="E7:E19" si="0">D7/C7</f>
        <v>1.0290617146743413</v>
      </c>
      <c r="F7" s="157">
        <f t="shared" ref="F7:F19" si="1">(D7/B7-1)</f>
        <v>0.11112603657335263</v>
      </c>
    </row>
    <row r="8" spans="1:6" ht="23.1" customHeight="1">
      <c r="A8" s="127" t="s">
        <v>12</v>
      </c>
      <c r="B8" s="175">
        <v>33061</v>
      </c>
      <c r="C8" s="175">
        <v>35697</v>
      </c>
      <c r="D8" s="175">
        <v>37701</v>
      </c>
      <c r="E8" s="185">
        <f t="shared" si="0"/>
        <v>1.0561391713589376</v>
      </c>
      <c r="F8" s="154">
        <f t="shared" si="1"/>
        <v>0.14034663198330355</v>
      </c>
    </row>
    <row r="9" spans="1:6" ht="23.1" customHeight="1">
      <c r="A9" s="127" t="s">
        <v>13</v>
      </c>
      <c r="B9" s="175">
        <v>5451</v>
      </c>
      <c r="C9" s="175">
        <v>5886</v>
      </c>
      <c r="D9" s="175">
        <v>6121</v>
      </c>
      <c r="E9" s="185">
        <f t="shared" si="0"/>
        <v>1.0399252463472648</v>
      </c>
      <c r="F9" s="154">
        <f t="shared" si="1"/>
        <v>0.12291322693083839</v>
      </c>
    </row>
    <row r="10" spans="1:6" ht="23.1" customHeight="1">
      <c r="A10" s="127" t="s">
        <v>14</v>
      </c>
      <c r="B10" s="175">
        <v>1987</v>
      </c>
      <c r="C10" s="175">
        <v>2145</v>
      </c>
      <c r="D10" s="175">
        <v>4232</v>
      </c>
      <c r="E10" s="185">
        <f t="shared" si="0"/>
        <v>1.9729603729603729</v>
      </c>
      <c r="F10" s="154">
        <f t="shared" si="1"/>
        <v>1.1298439859084048</v>
      </c>
    </row>
    <row r="11" spans="1:6" ht="23.1" customHeight="1">
      <c r="A11" s="127" t="s">
        <v>15</v>
      </c>
      <c r="B11" s="175">
        <v>985</v>
      </c>
      <c r="C11" s="175">
        <v>1064</v>
      </c>
      <c r="D11" s="175">
        <v>553</v>
      </c>
      <c r="E11" s="185">
        <f t="shared" si="0"/>
        <v>0.51973684210526316</v>
      </c>
      <c r="F11" s="154">
        <f t="shared" si="1"/>
        <v>-0.43857868020304569</v>
      </c>
    </row>
    <row r="12" spans="1:6" ht="23.1" customHeight="1">
      <c r="A12" s="127" t="s">
        <v>16</v>
      </c>
      <c r="B12" s="175">
        <v>4286</v>
      </c>
      <c r="C12" s="175">
        <v>4628</v>
      </c>
      <c r="D12" s="175">
        <v>4230</v>
      </c>
      <c r="E12" s="185">
        <f t="shared" si="0"/>
        <v>0.91400172860847018</v>
      </c>
      <c r="F12" s="154">
        <f t="shared" si="1"/>
        <v>-1.3065795613625752E-2</v>
      </c>
    </row>
    <row r="13" spans="1:6" ht="23.1" customHeight="1">
      <c r="A13" s="127" t="s">
        <v>17</v>
      </c>
      <c r="B13" s="175">
        <v>2788</v>
      </c>
      <c r="C13" s="175">
        <v>3010</v>
      </c>
      <c r="D13" s="175">
        <v>2607</v>
      </c>
      <c r="E13" s="185">
        <f t="shared" si="0"/>
        <v>0.86611295681063127</v>
      </c>
      <c r="F13" s="154">
        <f t="shared" si="1"/>
        <v>-6.492109038737448E-2</v>
      </c>
    </row>
    <row r="14" spans="1:6" ht="23.1" customHeight="1">
      <c r="A14" s="127" t="s">
        <v>18</v>
      </c>
      <c r="B14" s="175">
        <v>1111</v>
      </c>
      <c r="C14" s="175">
        <v>1200</v>
      </c>
      <c r="D14" s="175">
        <v>1466</v>
      </c>
      <c r="E14" s="185">
        <f t="shared" si="0"/>
        <v>1.2216666666666667</v>
      </c>
      <c r="F14" s="154">
        <f t="shared" si="1"/>
        <v>0.31953195319531957</v>
      </c>
    </row>
    <row r="15" spans="1:6" ht="23.1" customHeight="1">
      <c r="A15" s="127" t="s">
        <v>19</v>
      </c>
      <c r="B15" s="175">
        <v>14744</v>
      </c>
      <c r="C15" s="175">
        <v>15920</v>
      </c>
      <c r="D15" s="175">
        <v>10929</v>
      </c>
      <c r="E15" s="185">
        <f t="shared" si="0"/>
        <v>0.68649497487437183</v>
      </c>
      <c r="F15" s="154">
        <f t="shared" si="1"/>
        <v>-0.25874932175800325</v>
      </c>
    </row>
    <row r="16" spans="1:6" ht="23.1" customHeight="1">
      <c r="A16" s="127" t="s">
        <v>20</v>
      </c>
      <c r="B16" s="175">
        <v>10354</v>
      </c>
      <c r="C16" s="175">
        <v>11180</v>
      </c>
      <c r="D16" s="175">
        <v>9408</v>
      </c>
      <c r="E16" s="185">
        <f t="shared" si="0"/>
        <v>0.84150268336314848</v>
      </c>
      <c r="F16" s="154">
        <f t="shared" si="1"/>
        <v>-9.1365655785203836E-2</v>
      </c>
    </row>
    <row r="17" spans="1:6" ht="23.1" customHeight="1">
      <c r="A17" s="127" t="s">
        <v>21</v>
      </c>
      <c r="B17" s="175">
        <v>27097</v>
      </c>
      <c r="C17" s="175">
        <v>29258</v>
      </c>
      <c r="D17" s="175">
        <v>27536</v>
      </c>
      <c r="E17" s="185">
        <f t="shared" si="0"/>
        <v>0.94114430241301528</v>
      </c>
      <c r="F17" s="154">
        <f t="shared" si="1"/>
        <v>1.6201055467394809E-2</v>
      </c>
    </row>
    <row r="18" spans="1:6" ht="23.1" customHeight="1">
      <c r="A18" s="127" t="s">
        <v>22</v>
      </c>
      <c r="B18" s="175">
        <v>3353</v>
      </c>
      <c r="C18" s="175">
        <v>3620</v>
      </c>
      <c r="D18" s="175">
        <v>4519</v>
      </c>
      <c r="E18" s="185">
        <f t="shared" si="0"/>
        <v>1.2483425414364642</v>
      </c>
      <c r="F18" s="154">
        <f t="shared" si="1"/>
        <v>0.34774828511780487</v>
      </c>
    </row>
    <row r="19" spans="1:6" ht="23.1" customHeight="1">
      <c r="A19" s="127" t="s">
        <v>23</v>
      </c>
      <c r="B19" s="175">
        <v>6395</v>
      </c>
      <c r="C19" s="175">
        <v>6905</v>
      </c>
      <c r="D19" s="175">
        <v>14699</v>
      </c>
      <c r="E19" s="185">
        <f t="shared" si="0"/>
        <v>2.1287472845763937</v>
      </c>
      <c r="F19" s="154">
        <f t="shared" si="1"/>
        <v>1.2985144644253324</v>
      </c>
    </row>
    <row r="20" spans="1:6" ht="23.1" customHeight="1">
      <c r="A20" s="127" t="s">
        <v>24</v>
      </c>
      <c r="B20" s="175">
        <v>48</v>
      </c>
      <c r="C20" s="175">
        <v>52</v>
      </c>
      <c r="D20" s="175">
        <v>74</v>
      </c>
      <c r="E20" s="185"/>
      <c r="F20" s="154"/>
    </row>
    <row r="21" spans="1:6" ht="23.1" customHeight="1">
      <c r="A21" s="161" t="s">
        <v>25</v>
      </c>
      <c r="B21" s="175">
        <v>6</v>
      </c>
      <c r="C21" s="175">
        <v>6</v>
      </c>
      <c r="D21" s="175"/>
      <c r="E21" s="185"/>
      <c r="F21" s="154"/>
    </row>
    <row r="22" spans="1:6" s="23" customFormat="1" ht="23.1" customHeight="1">
      <c r="A22" s="183" t="s">
        <v>26</v>
      </c>
      <c r="B22" s="184">
        <f>SUM(B23:B29)</f>
        <v>23459</v>
      </c>
      <c r="C22" s="184">
        <f>SUM(C23:C29)</f>
        <v>25329</v>
      </c>
      <c r="D22" s="184">
        <f>SUM(D23:D29)</f>
        <v>26112</v>
      </c>
      <c r="E22" s="182">
        <f>D22/C22</f>
        <v>1.0309131825180624</v>
      </c>
      <c r="F22" s="157">
        <f>(D22/B22-1)</f>
        <v>0.113090924591841</v>
      </c>
    </row>
    <row r="23" spans="1:6" ht="23.1" customHeight="1">
      <c r="A23" s="127" t="s">
        <v>27</v>
      </c>
      <c r="B23" s="175">
        <v>5556</v>
      </c>
      <c r="C23" s="175">
        <v>5998</v>
      </c>
      <c r="D23" s="175">
        <v>6372</v>
      </c>
      <c r="E23" s="185">
        <f>D23/C23</f>
        <v>1.0623541180393465</v>
      </c>
      <c r="F23" s="154">
        <f>(D23/B23-1)</f>
        <v>0.14686825053995678</v>
      </c>
    </row>
    <row r="24" spans="1:6" ht="23.1" customHeight="1">
      <c r="A24" s="127" t="s">
        <v>28</v>
      </c>
      <c r="B24" s="175">
        <v>6751</v>
      </c>
      <c r="C24" s="175">
        <v>7289</v>
      </c>
      <c r="D24" s="175">
        <v>5339</v>
      </c>
      <c r="E24" s="185">
        <f>D24/C24</f>
        <v>0.73247359034161064</v>
      </c>
      <c r="F24" s="154">
        <f>(D24/B24-1)</f>
        <v>-0.20915419937786994</v>
      </c>
    </row>
    <row r="25" spans="1:6" ht="23.1" customHeight="1">
      <c r="A25" s="127" t="s">
        <v>29</v>
      </c>
      <c r="B25" s="175">
        <v>5740</v>
      </c>
      <c r="C25" s="175">
        <v>6199</v>
      </c>
      <c r="D25" s="175">
        <v>2925</v>
      </c>
      <c r="E25" s="185">
        <f>D25/C25</f>
        <v>0.47185029843523146</v>
      </c>
      <c r="F25" s="154">
        <f>(D25/B25-1)</f>
        <v>-0.49041811846689898</v>
      </c>
    </row>
    <row r="26" spans="1:6" ht="23.1" customHeight="1">
      <c r="A26" s="127" t="s">
        <v>30</v>
      </c>
      <c r="B26" s="175"/>
      <c r="C26" s="175">
        <v>0</v>
      </c>
      <c r="D26" s="175">
        <v>25</v>
      </c>
      <c r="E26" s="185"/>
      <c r="F26" s="154"/>
    </row>
    <row r="27" spans="1:6" ht="23.1" customHeight="1">
      <c r="A27" s="127" t="s">
        <v>31</v>
      </c>
      <c r="B27" s="175">
        <v>3628</v>
      </c>
      <c r="C27" s="175">
        <v>3917</v>
      </c>
      <c r="D27" s="175">
        <v>10810</v>
      </c>
      <c r="E27" s="185">
        <f>D27/C27</f>
        <v>2.7597651263722236</v>
      </c>
      <c r="F27" s="154">
        <f>(D27/B27-1)</f>
        <v>1.9796030871003309</v>
      </c>
    </row>
    <row r="28" spans="1:6" ht="23.1" customHeight="1">
      <c r="A28" s="127" t="s">
        <v>32</v>
      </c>
      <c r="B28" s="175"/>
      <c r="C28" s="175">
        <v>67</v>
      </c>
      <c r="D28" s="175"/>
      <c r="E28" s="185"/>
      <c r="F28" s="154"/>
    </row>
    <row r="29" spans="1:6" ht="23.1" customHeight="1">
      <c r="A29" s="127" t="s">
        <v>33</v>
      </c>
      <c r="B29" s="175">
        <v>1784</v>
      </c>
      <c r="C29" s="175">
        <v>1859</v>
      </c>
      <c r="D29" s="175">
        <v>641</v>
      </c>
      <c r="E29" s="185">
        <f>D29/C29</f>
        <v>0.34480903711672944</v>
      </c>
      <c r="F29" s="154">
        <f>(D29/B29-1)</f>
        <v>-0.64069506726457393</v>
      </c>
    </row>
    <row r="30" spans="1:6" s="23" customFormat="1" ht="23.1" customHeight="1">
      <c r="A30" s="44" t="s">
        <v>34</v>
      </c>
      <c r="B30" s="186">
        <f>B22+B7</f>
        <v>135125</v>
      </c>
      <c r="C30" s="186">
        <f>C22+C7</f>
        <v>145900</v>
      </c>
      <c r="D30" s="186">
        <f>D22+D7</f>
        <v>150187</v>
      </c>
      <c r="E30" s="187">
        <f>D30/C30</f>
        <v>1.0293831391363948</v>
      </c>
      <c r="F30" s="179">
        <f>(D30/B30-1)</f>
        <v>0.11146716003700274</v>
      </c>
    </row>
  </sheetData>
  <mergeCells count="6">
    <mergeCell ref="A2:F2"/>
    <mergeCell ref="E3:F3"/>
    <mergeCell ref="D4:F4"/>
    <mergeCell ref="A4:A5"/>
    <mergeCell ref="B4:B5"/>
    <mergeCell ref="C4:C5"/>
  </mergeCells>
  <phoneticPr fontId="36" type="noConversion"/>
  <dataValidations count="1">
    <dataValidation type="whole" allowBlank="1" showInputMessage="1" showErrorMessage="1" error="不得保留小数" sqref="D21 HP21 D9:D18 D19:D20 D65512:D65521 D65526:D65529 HP9:HP18 HP19:HP20 HP65512:HP65521 HP65526:HP65529">
      <formula1>-800000000000</formula1>
      <formula2>1000000000000</formula2>
    </dataValidation>
  </dataValidations>
  <pageMargins left="0.74791666666666701" right="0.55000000000000004" top="0.82638888888888895" bottom="0.62916666666666698" header="0.118055555555556" footer="0.118055555555556"/>
  <pageSetup paperSize="9" orientation="portrait" useFirstPageNumber="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G6" sqref="G6"/>
    </sheetView>
  </sheetViews>
  <sheetFormatPr defaultColWidth="9" defaultRowHeight="31.5" customHeight="1"/>
  <cols>
    <col min="1" max="5" width="16.625" customWidth="1"/>
  </cols>
  <sheetData>
    <row r="1" spans="1:5" ht="31.5" customHeight="1">
      <c r="A1" s="230" t="s">
        <v>699</v>
      </c>
      <c r="B1" s="188"/>
      <c r="C1" s="188"/>
      <c r="D1" s="231"/>
      <c r="E1" s="231"/>
    </row>
    <row r="2" spans="1:5" ht="31.5" customHeight="1">
      <c r="A2" s="412" t="s">
        <v>700</v>
      </c>
      <c r="B2" s="412"/>
      <c r="C2" s="412"/>
      <c r="D2" s="412"/>
      <c r="E2" s="412"/>
    </row>
    <row r="3" spans="1:5" ht="31.5" customHeight="1">
      <c r="A3" s="188"/>
      <c r="B3" s="188"/>
      <c r="C3" s="188"/>
      <c r="D3" s="235"/>
      <c r="E3" s="235" t="s">
        <v>688</v>
      </c>
    </row>
    <row r="4" spans="1:5" ht="31.5" customHeight="1">
      <c r="A4" s="209" t="s">
        <v>677</v>
      </c>
      <c r="B4" s="209" t="s">
        <v>701</v>
      </c>
      <c r="C4" s="209" t="s">
        <v>702</v>
      </c>
      <c r="D4" s="236" t="s">
        <v>703</v>
      </c>
      <c r="E4" s="236" t="s">
        <v>704</v>
      </c>
    </row>
    <row r="5" spans="1:5" ht="31.5" customHeight="1">
      <c r="A5" s="232" t="s">
        <v>228</v>
      </c>
      <c r="B5" s="237">
        <v>15.48</v>
      </c>
      <c r="C5" s="237">
        <v>19.338200000000001</v>
      </c>
      <c r="D5" s="237">
        <v>35.108199999999997</v>
      </c>
      <c r="E5" s="238">
        <v>34.818199999999997</v>
      </c>
    </row>
    <row r="6" spans="1:5" ht="31.5" customHeight="1">
      <c r="A6" s="233"/>
      <c r="B6" s="239"/>
      <c r="C6" s="239"/>
      <c r="D6" s="239"/>
      <c r="E6" s="234"/>
    </row>
    <row r="7" spans="1:5" ht="31.5" customHeight="1">
      <c r="A7" s="233"/>
      <c r="B7" s="239"/>
      <c r="C7" s="239"/>
      <c r="D7" s="239"/>
      <c r="E7" s="234"/>
    </row>
    <row r="8" spans="1:5" ht="31.5" customHeight="1">
      <c r="A8" s="233"/>
      <c r="B8" s="239"/>
      <c r="C8" s="239"/>
      <c r="D8" s="239"/>
      <c r="E8" s="234"/>
    </row>
    <row r="9" spans="1:5" ht="31.5" customHeight="1">
      <c r="A9" s="233"/>
      <c r="B9" s="239"/>
      <c r="C9" s="239"/>
      <c r="D9" s="239"/>
      <c r="E9" s="234"/>
    </row>
    <row r="10" spans="1:5" ht="31.5" customHeight="1">
      <c r="A10" s="233"/>
      <c r="B10" s="239"/>
      <c r="C10" s="239"/>
      <c r="D10" s="239"/>
      <c r="E10" s="234"/>
    </row>
    <row r="11" spans="1:5" ht="31.5" customHeight="1">
      <c r="A11" s="233"/>
      <c r="B11" s="239"/>
      <c r="C11" s="239"/>
      <c r="D11" s="239"/>
      <c r="E11" s="234"/>
    </row>
    <row r="12" spans="1:5" ht="31.5" customHeight="1">
      <c r="A12" s="233"/>
      <c r="B12" s="239"/>
      <c r="C12" s="239"/>
      <c r="D12" s="239"/>
      <c r="E12" s="234"/>
    </row>
    <row r="13" spans="1:5" ht="31.5" customHeight="1">
      <c r="A13" s="233"/>
      <c r="B13" s="239"/>
      <c r="C13" s="240"/>
      <c r="D13" s="240"/>
      <c r="E13" s="234"/>
    </row>
    <row r="14" spans="1:5" ht="31.5" customHeight="1">
      <c r="A14" s="233"/>
      <c r="B14" s="239"/>
      <c r="C14" s="239"/>
      <c r="D14" s="239"/>
      <c r="E14" s="234"/>
    </row>
    <row r="15" spans="1:5" ht="31.5" customHeight="1">
      <c r="A15" s="233"/>
      <c r="B15" s="239"/>
      <c r="C15" s="239"/>
      <c r="D15" s="239"/>
      <c r="E15" s="234"/>
    </row>
    <row r="16" spans="1:5" ht="31.5" customHeight="1">
      <c r="A16" s="233"/>
      <c r="B16" s="239"/>
      <c r="C16" s="239"/>
      <c r="D16" s="239"/>
      <c r="E16" s="234"/>
    </row>
    <row r="17" spans="1:5" ht="31.5" customHeight="1">
      <c r="A17" s="233"/>
      <c r="B17" s="239"/>
      <c r="C17" s="239"/>
      <c r="D17" s="239"/>
      <c r="E17" s="234"/>
    </row>
    <row r="18" spans="1:5" ht="31.5" customHeight="1">
      <c r="A18" s="233"/>
      <c r="B18" s="239"/>
      <c r="C18" s="239"/>
      <c r="D18" s="239"/>
      <c r="E18" s="234"/>
    </row>
    <row r="19" spans="1:5" ht="31.5" customHeight="1">
      <c r="A19" s="233"/>
      <c r="B19" s="239"/>
      <c r="C19" s="239"/>
      <c r="D19" s="239"/>
      <c r="E19" s="234"/>
    </row>
    <row r="20" spans="1:5" ht="31.5" customHeight="1">
      <c r="A20" s="233"/>
      <c r="B20" s="239"/>
      <c r="C20" s="239"/>
      <c r="D20" s="239"/>
      <c r="E20" s="234"/>
    </row>
    <row r="21" spans="1:5" ht="31.5" customHeight="1">
      <c r="A21" s="233"/>
      <c r="B21" s="239"/>
      <c r="C21" s="239"/>
      <c r="D21" s="239"/>
      <c r="E21" s="234"/>
    </row>
    <row r="22" spans="1:5" ht="31.5" customHeight="1">
      <c r="A22" s="233"/>
      <c r="B22" s="239"/>
      <c r="C22" s="239"/>
      <c r="D22" s="239"/>
      <c r="E22" s="234"/>
    </row>
    <row r="23" spans="1:5" ht="31.5" customHeight="1">
      <c r="A23" s="233"/>
      <c r="B23" s="239"/>
      <c r="C23" s="239"/>
      <c r="D23" s="239"/>
      <c r="E23" s="234"/>
    </row>
    <row r="24" spans="1:5" ht="31.5" customHeight="1">
      <c r="A24" s="233"/>
      <c r="B24" s="239"/>
      <c r="C24" s="239"/>
      <c r="D24" s="239"/>
      <c r="E24" s="234"/>
    </row>
  </sheetData>
  <mergeCells count="1">
    <mergeCell ref="A2:E2"/>
  </mergeCells>
  <phoneticPr fontId="36"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K5" sqref="K5"/>
    </sheetView>
  </sheetViews>
  <sheetFormatPr defaultColWidth="9" defaultRowHeight="36.75" customHeight="1"/>
  <sheetData>
    <row r="1" spans="1:8" ht="36.75" customHeight="1">
      <c r="A1" s="241" t="s">
        <v>705</v>
      </c>
      <c r="B1" s="242"/>
      <c r="C1" s="242"/>
      <c r="D1" s="242"/>
      <c r="E1" s="242"/>
      <c r="F1" s="242"/>
      <c r="G1" s="242"/>
      <c r="H1" s="242"/>
    </row>
    <row r="2" spans="1:8" ht="36.75" customHeight="1">
      <c r="A2" s="413" t="s">
        <v>706</v>
      </c>
      <c r="B2" s="413"/>
      <c r="C2" s="413"/>
      <c r="D2" s="413"/>
      <c r="E2" s="413"/>
      <c r="F2" s="413"/>
      <c r="G2" s="413"/>
      <c r="H2" s="413"/>
    </row>
    <row r="3" spans="1:8" ht="36.75" customHeight="1">
      <c r="A3" s="188"/>
      <c r="B3" s="243"/>
      <c r="C3" s="243"/>
      <c r="D3" s="243"/>
      <c r="E3" s="243"/>
      <c r="F3" s="243"/>
      <c r="G3" s="243"/>
      <c r="H3" s="243" t="s">
        <v>688</v>
      </c>
    </row>
    <row r="4" spans="1:8" ht="36.75" customHeight="1">
      <c r="A4" s="414" t="s">
        <v>677</v>
      </c>
      <c r="B4" s="415" t="s">
        <v>707</v>
      </c>
      <c r="C4" s="415" t="s">
        <v>708</v>
      </c>
      <c r="D4" s="415"/>
      <c r="E4" s="415"/>
      <c r="F4" s="415" t="s">
        <v>709</v>
      </c>
      <c r="G4" s="415"/>
      <c r="H4" s="415"/>
    </row>
    <row r="5" spans="1:8" ht="45.75" customHeight="1">
      <c r="A5" s="414"/>
      <c r="B5" s="415"/>
      <c r="C5" s="244" t="s">
        <v>710</v>
      </c>
      <c r="D5" s="244" t="s">
        <v>711</v>
      </c>
      <c r="E5" s="244" t="s">
        <v>712</v>
      </c>
      <c r="F5" s="244" t="s">
        <v>710</v>
      </c>
      <c r="G5" s="244" t="s">
        <v>711</v>
      </c>
      <c r="H5" s="244" t="s">
        <v>712</v>
      </c>
    </row>
    <row r="6" spans="1:8" ht="36.75" customHeight="1">
      <c r="A6" s="245" t="s">
        <v>228</v>
      </c>
      <c r="B6" s="246">
        <f>C6+F6</f>
        <v>21.9376</v>
      </c>
      <c r="C6" s="246">
        <f>SUM(D6:E6)</f>
        <v>2.4494000000000002</v>
      </c>
      <c r="D6" s="246">
        <v>9.2200000000000004E-2</v>
      </c>
      <c r="E6" s="246">
        <v>2.3572000000000002</v>
      </c>
      <c r="F6" s="246">
        <f>SUM(G6:H6)</f>
        <v>19.488199999999999</v>
      </c>
      <c r="G6" s="246">
        <v>19.338200000000001</v>
      </c>
      <c r="H6" s="246">
        <v>0.15</v>
      </c>
    </row>
    <row r="7" spans="1:8" ht="36.75" customHeight="1">
      <c r="A7" s="233"/>
      <c r="B7" s="247"/>
      <c r="C7" s="247"/>
      <c r="D7" s="247"/>
      <c r="E7" s="247"/>
      <c r="F7" s="247"/>
      <c r="G7" s="247"/>
      <c r="H7" s="247"/>
    </row>
    <row r="8" spans="1:8" ht="36.75" customHeight="1">
      <c r="A8" s="233"/>
      <c r="B8" s="247"/>
      <c r="C8" s="247"/>
      <c r="D8" s="247"/>
      <c r="E8" s="247"/>
      <c r="F8" s="247"/>
      <c r="G8" s="247"/>
      <c r="H8" s="247"/>
    </row>
    <row r="9" spans="1:8" ht="36.75" customHeight="1">
      <c r="A9" s="233"/>
      <c r="B9" s="247"/>
      <c r="C9" s="247"/>
      <c r="D9" s="247"/>
      <c r="E9" s="247"/>
      <c r="F9" s="247"/>
      <c r="G9" s="247"/>
      <c r="H9" s="247"/>
    </row>
    <row r="10" spans="1:8" ht="36.75" customHeight="1">
      <c r="A10" s="233"/>
      <c r="B10" s="247"/>
      <c r="C10" s="247"/>
      <c r="D10" s="247"/>
      <c r="E10" s="247"/>
      <c r="F10" s="247"/>
      <c r="G10" s="247"/>
      <c r="H10" s="247"/>
    </row>
    <row r="11" spans="1:8" ht="36.75" customHeight="1">
      <c r="A11" s="248"/>
      <c r="B11" s="247"/>
      <c r="C11" s="247"/>
      <c r="D11" s="247"/>
      <c r="E11" s="247"/>
      <c r="F11" s="247"/>
      <c r="G11" s="247"/>
      <c r="H11" s="247"/>
    </row>
    <row r="12" spans="1:8" ht="36.75" customHeight="1">
      <c r="A12" s="248"/>
      <c r="B12" s="247"/>
      <c r="C12" s="247"/>
      <c r="D12" s="247"/>
      <c r="E12" s="247"/>
      <c r="F12" s="247"/>
      <c r="G12" s="247"/>
      <c r="H12" s="247"/>
    </row>
    <row r="13" spans="1:8" ht="36.75" customHeight="1">
      <c r="A13" s="248"/>
      <c r="B13" s="247"/>
      <c r="C13" s="247"/>
      <c r="D13" s="247"/>
      <c r="E13" s="247"/>
      <c r="F13" s="247"/>
      <c r="G13" s="247"/>
      <c r="H13" s="247"/>
    </row>
    <row r="14" spans="1:8" ht="36.75" customHeight="1">
      <c r="A14" s="248"/>
      <c r="B14" s="247"/>
      <c r="C14" s="247"/>
      <c r="D14" s="247"/>
      <c r="E14" s="247"/>
      <c r="F14" s="247"/>
      <c r="G14" s="247"/>
      <c r="H14" s="247"/>
    </row>
    <row r="15" spans="1:8" ht="36.75" customHeight="1">
      <c r="A15" s="248"/>
      <c r="B15" s="247"/>
      <c r="C15" s="247"/>
      <c r="D15" s="247"/>
      <c r="E15" s="247"/>
      <c r="F15" s="247"/>
      <c r="G15" s="247"/>
      <c r="H15" s="247"/>
    </row>
    <row r="16" spans="1:8" ht="36.75" customHeight="1">
      <c r="A16" s="248"/>
      <c r="B16" s="247"/>
      <c r="C16" s="247"/>
      <c r="D16" s="247"/>
      <c r="E16" s="247"/>
      <c r="F16" s="247"/>
      <c r="G16" s="247"/>
      <c r="H16" s="247"/>
    </row>
    <row r="17" spans="1:8" ht="36.75" customHeight="1">
      <c r="A17" s="248"/>
      <c r="B17" s="247"/>
      <c r="C17" s="247"/>
      <c r="D17" s="247"/>
      <c r="E17" s="247"/>
      <c r="F17" s="247"/>
      <c r="G17" s="247"/>
      <c r="H17" s="247"/>
    </row>
    <row r="18" spans="1:8" ht="36.75" customHeight="1">
      <c r="A18" s="248"/>
      <c r="B18" s="247"/>
      <c r="C18" s="247"/>
      <c r="D18" s="247"/>
      <c r="E18" s="247"/>
      <c r="F18" s="247"/>
      <c r="G18" s="247"/>
      <c r="H18" s="247"/>
    </row>
    <row r="19" spans="1:8" ht="36.75" customHeight="1">
      <c r="A19" s="248"/>
      <c r="B19" s="247"/>
      <c r="C19" s="247"/>
      <c r="D19" s="247"/>
      <c r="E19" s="247"/>
      <c r="F19" s="247"/>
      <c r="G19" s="247"/>
      <c r="H19" s="247"/>
    </row>
    <row r="20" spans="1:8" ht="36.75" customHeight="1">
      <c r="A20" s="248"/>
      <c r="B20" s="247"/>
      <c r="C20" s="247"/>
      <c r="D20" s="247"/>
      <c r="E20" s="247"/>
      <c r="F20" s="247"/>
      <c r="G20" s="247"/>
      <c r="H20" s="247"/>
    </row>
    <row r="21" spans="1:8" ht="36.75" customHeight="1">
      <c r="A21" s="248"/>
      <c r="B21" s="247"/>
      <c r="C21" s="247"/>
      <c r="D21" s="247"/>
      <c r="E21" s="247"/>
      <c r="F21" s="247"/>
      <c r="G21" s="247"/>
      <c r="H21" s="247"/>
    </row>
    <row r="22" spans="1:8" ht="36.75" customHeight="1">
      <c r="A22" s="248"/>
      <c r="B22" s="247"/>
      <c r="C22" s="247"/>
      <c r="D22" s="247"/>
      <c r="E22" s="247"/>
      <c r="F22" s="247"/>
      <c r="G22" s="247"/>
      <c r="H22" s="247"/>
    </row>
    <row r="23" spans="1:8" ht="36.75" customHeight="1">
      <c r="A23" s="248"/>
      <c r="B23" s="247"/>
      <c r="C23" s="247"/>
      <c r="D23" s="247"/>
      <c r="E23" s="247"/>
      <c r="F23" s="247"/>
      <c r="G23" s="247"/>
      <c r="H23" s="247"/>
    </row>
    <row r="24" spans="1:8" ht="36.75" customHeight="1">
      <c r="A24" s="248"/>
      <c r="B24" s="247"/>
      <c r="C24" s="247"/>
      <c r="D24" s="247"/>
      <c r="E24" s="247"/>
      <c r="F24" s="247"/>
      <c r="G24" s="247"/>
      <c r="H24" s="247"/>
    </row>
    <row r="25" spans="1:8" ht="36.75" customHeight="1">
      <c r="A25" s="248"/>
      <c r="B25" s="247"/>
      <c r="C25" s="247"/>
      <c r="D25" s="247"/>
      <c r="E25" s="247"/>
      <c r="F25" s="247"/>
      <c r="G25" s="247"/>
      <c r="H25" s="247"/>
    </row>
    <row r="26" spans="1:8" ht="36.75" customHeight="1">
      <c r="A26" s="188"/>
      <c r="B26" s="249"/>
      <c r="C26" s="249"/>
      <c r="D26" s="249"/>
      <c r="E26" s="249"/>
      <c r="F26" s="249"/>
      <c r="G26" s="249"/>
      <c r="H26" s="249"/>
    </row>
    <row r="27" spans="1:8" ht="36.75" customHeight="1">
      <c r="A27" s="188"/>
      <c r="B27" s="249"/>
      <c r="C27" s="249"/>
      <c r="D27" s="249"/>
      <c r="E27" s="249"/>
      <c r="F27" s="249"/>
      <c r="G27" s="249"/>
      <c r="H27" s="249"/>
    </row>
    <row r="28" spans="1:8" ht="36.75" customHeight="1">
      <c r="A28" s="188"/>
      <c r="B28" s="249"/>
      <c r="C28" s="249"/>
      <c r="D28" s="249"/>
      <c r="E28" s="249"/>
      <c r="F28" s="249"/>
      <c r="G28" s="249"/>
      <c r="H28" s="249"/>
    </row>
    <row r="29" spans="1:8" ht="36.75" customHeight="1">
      <c r="A29" s="188"/>
      <c r="B29" s="249"/>
      <c r="C29" s="249"/>
      <c r="D29" s="249"/>
      <c r="E29" s="249"/>
      <c r="F29" s="249"/>
      <c r="G29" s="249"/>
      <c r="H29" s="249"/>
    </row>
    <row r="30" spans="1:8" ht="36.75" customHeight="1">
      <c r="A30" s="188"/>
      <c r="B30" s="249"/>
      <c r="C30" s="249"/>
      <c r="D30" s="249"/>
      <c r="E30" s="249"/>
      <c r="F30" s="249"/>
      <c r="G30" s="249"/>
      <c r="H30" s="249"/>
    </row>
    <row r="31" spans="1:8" ht="36.75" customHeight="1">
      <c r="A31" s="188"/>
      <c r="B31" s="249"/>
      <c r="C31" s="249"/>
      <c r="D31" s="249"/>
      <c r="E31" s="249"/>
      <c r="F31" s="249"/>
      <c r="G31" s="249"/>
      <c r="H31" s="249"/>
    </row>
    <row r="32" spans="1:8" ht="36.75" customHeight="1">
      <c r="A32" s="188"/>
      <c r="B32" s="249"/>
      <c r="C32" s="249"/>
      <c r="D32" s="249"/>
      <c r="E32" s="249"/>
      <c r="F32" s="249"/>
      <c r="G32" s="249"/>
      <c r="H32" s="249"/>
    </row>
    <row r="33" spans="1:8" ht="36.75" customHeight="1">
      <c r="A33" s="188"/>
      <c r="B33" s="249"/>
      <c r="C33" s="249"/>
      <c r="D33" s="249"/>
      <c r="E33" s="249"/>
      <c r="F33" s="249"/>
      <c r="G33" s="249"/>
      <c r="H33" s="249"/>
    </row>
    <row r="34" spans="1:8" ht="36.75" customHeight="1">
      <c r="A34" s="188"/>
      <c r="B34" s="249"/>
      <c r="C34" s="249"/>
      <c r="D34" s="249"/>
      <c r="E34" s="249"/>
      <c r="F34" s="249"/>
      <c r="G34" s="249"/>
      <c r="H34" s="249"/>
    </row>
    <row r="35" spans="1:8" ht="36.75" customHeight="1">
      <c r="A35" s="188"/>
      <c r="B35" s="249"/>
      <c r="C35" s="249"/>
      <c r="D35" s="249"/>
      <c r="E35" s="249"/>
      <c r="F35" s="249"/>
      <c r="G35" s="249"/>
      <c r="H35" s="249"/>
    </row>
    <row r="36" spans="1:8" ht="36.75" customHeight="1">
      <c r="A36" s="188"/>
      <c r="B36" s="249"/>
      <c r="C36" s="249"/>
      <c r="D36" s="249"/>
      <c r="E36" s="249"/>
      <c r="F36" s="249"/>
      <c r="G36" s="249"/>
      <c r="H36" s="249"/>
    </row>
    <row r="37" spans="1:8" ht="36.75" customHeight="1">
      <c r="A37" s="188"/>
      <c r="B37" s="249"/>
      <c r="C37" s="249"/>
      <c r="D37" s="249"/>
      <c r="E37" s="249"/>
      <c r="F37" s="249"/>
      <c r="G37" s="249"/>
      <c r="H37" s="249"/>
    </row>
    <row r="38" spans="1:8" ht="36.75" customHeight="1">
      <c r="A38" s="188"/>
      <c r="B38" s="249"/>
      <c r="C38" s="249"/>
      <c r="D38" s="249"/>
      <c r="E38" s="249"/>
      <c r="F38" s="249"/>
      <c r="G38" s="249"/>
      <c r="H38" s="249"/>
    </row>
    <row r="39" spans="1:8" ht="36.75" customHeight="1">
      <c r="A39" s="188"/>
      <c r="B39" s="249"/>
      <c r="C39" s="249"/>
      <c r="D39" s="249"/>
      <c r="E39" s="249"/>
      <c r="F39" s="249"/>
      <c r="G39" s="249"/>
      <c r="H39" s="249"/>
    </row>
    <row r="40" spans="1:8" ht="36.75" customHeight="1">
      <c r="A40" s="188"/>
      <c r="B40" s="249"/>
      <c r="C40" s="249"/>
      <c r="D40" s="249"/>
      <c r="E40" s="249"/>
      <c r="F40" s="249"/>
      <c r="G40" s="249"/>
      <c r="H40" s="249"/>
    </row>
    <row r="41" spans="1:8" ht="36.75" customHeight="1">
      <c r="A41" s="188"/>
      <c r="B41" s="249"/>
      <c r="C41" s="249"/>
      <c r="D41" s="249"/>
      <c r="E41" s="249"/>
      <c r="F41" s="249"/>
      <c r="G41" s="249"/>
      <c r="H41" s="249"/>
    </row>
    <row r="42" spans="1:8" ht="36.75" customHeight="1">
      <c r="A42" s="188"/>
      <c r="B42" s="249"/>
      <c r="C42" s="249"/>
      <c r="D42" s="249"/>
      <c r="E42" s="249"/>
      <c r="F42" s="249"/>
      <c r="G42" s="249"/>
      <c r="H42" s="249"/>
    </row>
  </sheetData>
  <mergeCells count="5">
    <mergeCell ref="A2:H2"/>
    <mergeCell ref="A4:A5"/>
    <mergeCell ref="B4:B5"/>
    <mergeCell ref="C4:E4"/>
    <mergeCell ref="F4:H4"/>
  </mergeCells>
  <phoneticPr fontId="36"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F5" sqref="F5"/>
    </sheetView>
  </sheetViews>
  <sheetFormatPr defaultColWidth="9" defaultRowHeight="35.25" customHeight="1"/>
  <cols>
    <col min="1" max="3" width="14.375" customWidth="1"/>
    <col min="4" max="4" width="17.125" customWidth="1"/>
  </cols>
  <sheetData>
    <row r="1" spans="1:4" ht="35.25" customHeight="1">
      <c r="A1" s="241" t="s">
        <v>713</v>
      </c>
      <c r="B1" s="242"/>
      <c r="C1" s="242"/>
      <c r="D1" s="242"/>
    </row>
    <row r="2" spans="1:4" ht="35.25" customHeight="1">
      <c r="A2" s="416" t="s">
        <v>714</v>
      </c>
      <c r="B2" s="416"/>
      <c r="C2" s="416"/>
      <c r="D2" s="416"/>
    </row>
    <row r="3" spans="1:4" ht="35.25" customHeight="1">
      <c r="A3" s="188"/>
      <c r="B3" s="243"/>
      <c r="C3" s="243"/>
      <c r="D3" s="243" t="s">
        <v>688</v>
      </c>
    </row>
    <row r="4" spans="1:4" ht="35.25" customHeight="1">
      <c r="A4" s="414" t="s">
        <v>677</v>
      </c>
      <c r="B4" s="415" t="s">
        <v>715</v>
      </c>
      <c r="C4" s="415"/>
      <c r="D4" s="415"/>
    </row>
    <row r="5" spans="1:4" ht="35.25" customHeight="1">
      <c r="A5" s="414"/>
      <c r="B5" s="244" t="s">
        <v>710</v>
      </c>
      <c r="C5" s="244" t="s">
        <v>716</v>
      </c>
      <c r="D5" s="244" t="s">
        <v>717</v>
      </c>
    </row>
    <row r="6" spans="1:4" ht="35.25" customHeight="1">
      <c r="A6" s="245" t="s">
        <v>228</v>
      </c>
      <c r="B6" s="246">
        <f>SUM(C6:D6)</f>
        <v>3.5793999999999997</v>
      </c>
      <c r="C6" s="246">
        <v>2.5108999999999999</v>
      </c>
      <c r="D6" s="246">
        <v>1.0685</v>
      </c>
    </row>
    <row r="7" spans="1:4" ht="35.25" customHeight="1">
      <c r="A7" s="233"/>
      <c r="B7" s="247"/>
      <c r="C7" s="247"/>
      <c r="D7" s="247"/>
    </row>
    <row r="8" spans="1:4" ht="35.25" customHeight="1">
      <c r="A8" s="233"/>
      <c r="B8" s="247"/>
      <c r="C8" s="247"/>
      <c r="D8" s="247"/>
    </row>
    <row r="9" spans="1:4" ht="35.25" customHeight="1">
      <c r="A9" s="233"/>
      <c r="B9" s="247"/>
      <c r="C9" s="247"/>
      <c r="D9" s="247"/>
    </row>
    <row r="10" spans="1:4" ht="35.25" customHeight="1">
      <c r="A10" s="233"/>
      <c r="B10" s="247"/>
      <c r="C10" s="247"/>
      <c r="D10" s="247"/>
    </row>
    <row r="11" spans="1:4" ht="35.25" customHeight="1">
      <c r="A11" s="248"/>
      <c r="B11" s="247"/>
      <c r="C11" s="247"/>
      <c r="D11" s="247"/>
    </row>
    <row r="12" spans="1:4" ht="35.25" customHeight="1">
      <c r="A12" s="248"/>
      <c r="B12" s="247"/>
      <c r="C12" s="247"/>
      <c r="D12" s="247"/>
    </row>
    <row r="13" spans="1:4" ht="35.25" customHeight="1">
      <c r="A13" s="248"/>
      <c r="B13" s="247"/>
      <c r="C13" s="247"/>
      <c r="D13" s="247"/>
    </row>
    <row r="14" spans="1:4" ht="35.25" customHeight="1">
      <c r="A14" s="248"/>
      <c r="B14" s="247"/>
      <c r="C14" s="247"/>
      <c r="D14" s="247"/>
    </row>
    <row r="15" spans="1:4" ht="35.25" customHeight="1">
      <c r="A15" s="248"/>
      <c r="B15" s="247"/>
      <c r="C15" s="247"/>
      <c r="D15" s="247"/>
    </row>
    <row r="16" spans="1:4" ht="35.25" customHeight="1">
      <c r="A16" s="248"/>
      <c r="B16" s="247"/>
      <c r="C16" s="247"/>
      <c r="D16" s="247"/>
    </row>
    <row r="17" spans="1:4" ht="35.25" customHeight="1">
      <c r="A17" s="248"/>
      <c r="B17" s="247"/>
      <c r="C17" s="247"/>
      <c r="D17" s="247"/>
    </row>
    <row r="18" spans="1:4" ht="35.25" customHeight="1">
      <c r="A18" s="248"/>
      <c r="B18" s="247"/>
      <c r="C18" s="247"/>
      <c r="D18" s="247"/>
    </row>
    <row r="19" spans="1:4" ht="35.25" customHeight="1">
      <c r="A19" s="248"/>
      <c r="B19" s="247"/>
      <c r="C19" s="247"/>
      <c r="D19" s="247"/>
    </row>
    <row r="20" spans="1:4" ht="35.25" customHeight="1">
      <c r="A20" s="248"/>
      <c r="B20" s="247"/>
      <c r="C20" s="247"/>
      <c r="D20" s="247"/>
    </row>
    <row r="21" spans="1:4" ht="35.25" customHeight="1">
      <c r="A21" s="248"/>
      <c r="B21" s="247"/>
      <c r="C21" s="247"/>
      <c r="D21" s="247"/>
    </row>
    <row r="22" spans="1:4" ht="35.25" customHeight="1">
      <c r="A22" s="248"/>
      <c r="B22" s="247"/>
      <c r="C22" s="247"/>
      <c r="D22" s="247"/>
    </row>
    <row r="23" spans="1:4" ht="35.25" customHeight="1">
      <c r="A23" s="248"/>
      <c r="B23" s="247"/>
      <c r="C23" s="247"/>
      <c r="D23" s="247"/>
    </row>
    <row r="24" spans="1:4" ht="35.25" customHeight="1">
      <c r="A24" s="248"/>
      <c r="B24" s="247"/>
      <c r="C24" s="247"/>
      <c r="D24" s="247"/>
    </row>
    <row r="25" spans="1:4" ht="35.25" customHeight="1">
      <c r="A25" s="248"/>
      <c r="B25" s="247"/>
      <c r="C25" s="247"/>
      <c r="D25" s="247"/>
    </row>
  </sheetData>
  <mergeCells count="3">
    <mergeCell ref="A2:D2"/>
    <mergeCell ref="A4:A5"/>
    <mergeCell ref="B4:D4"/>
  </mergeCells>
  <phoneticPr fontId="36"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L5" sqref="L5"/>
    </sheetView>
  </sheetViews>
  <sheetFormatPr defaultColWidth="9" defaultRowHeight="28.5" customHeight="1"/>
  <sheetData>
    <row r="1" spans="1:9" ht="28.5" customHeight="1">
      <c r="A1" s="241" t="s">
        <v>718</v>
      </c>
      <c r="B1" s="188"/>
      <c r="C1" s="188"/>
      <c r="D1" s="250"/>
      <c r="E1" s="250"/>
      <c r="F1" s="188"/>
      <c r="G1" s="188"/>
      <c r="H1" s="188"/>
      <c r="I1" s="188"/>
    </row>
    <row r="2" spans="1:9" ht="28.5" customHeight="1">
      <c r="A2" s="417" t="s">
        <v>719</v>
      </c>
      <c r="B2" s="417"/>
      <c r="C2" s="417"/>
      <c r="D2" s="417"/>
      <c r="E2" s="417"/>
      <c r="F2" s="417"/>
      <c r="G2" s="417"/>
      <c r="H2" s="417"/>
      <c r="I2" s="417"/>
    </row>
    <row r="3" spans="1:9" ht="28.5" customHeight="1">
      <c r="A3" s="188"/>
      <c r="B3" s="188"/>
      <c r="C3" s="188"/>
      <c r="D3" s="251"/>
      <c r="E3" s="188"/>
      <c r="F3" s="188"/>
      <c r="G3" s="188"/>
      <c r="H3" s="188"/>
      <c r="I3" s="251" t="s">
        <v>688</v>
      </c>
    </row>
    <row r="4" spans="1:9" ht="28.5" customHeight="1">
      <c r="A4" s="252" t="s">
        <v>677</v>
      </c>
      <c r="B4" s="252" t="s">
        <v>710</v>
      </c>
      <c r="C4" s="252" t="s">
        <v>720</v>
      </c>
      <c r="D4" s="253" t="s">
        <v>721</v>
      </c>
      <c r="E4" s="253" t="s">
        <v>722</v>
      </c>
      <c r="F4" s="252" t="s">
        <v>723</v>
      </c>
      <c r="G4" s="252" t="s">
        <v>724</v>
      </c>
      <c r="H4" s="252" t="s">
        <v>725</v>
      </c>
      <c r="I4" s="252" t="s">
        <v>726</v>
      </c>
    </row>
    <row r="5" spans="1:9" ht="28.5" customHeight="1">
      <c r="A5" s="245" t="s">
        <v>228</v>
      </c>
      <c r="B5" s="254">
        <v>19.338200000000001</v>
      </c>
      <c r="C5" s="237">
        <v>0</v>
      </c>
      <c r="D5" s="237">
        <v>6</v>
      </c>
      <c r="E5" s="246">
        <v>1</v>
      </c>
      <c r="F5" s="246">
        <v>0</v>
      </c>
      <c r="G5" s="246">
        <v>0</v>
      </c>
      <c r="H5" s="246">
        <v>2.94</v>
      </c>
      <c r="I5" s="246">
        <v>9.3981999999999992</v>
      </c>
    </row>
    <row r="6" spans="1:9" ht="28.5" customHeight="1">
      <c r="A6" s="233"/>
      <c r="B6" s="255"/>
      <c r="C6" s="239"/>
      <c r="D6" s="239"/>
      <c r="E6" s="256"/>
      <c r="F6" s="248"/>
      <c r="G6" s="233"/>
      <c r="H6" s="233"/>
      <c r="I6" s="233"/>
    </row>
    <row r="7" spans="1:9" ht="28.5" customHeight="1">
      <c r="A7" s="233"/>
      <c r="B7" s="255"/>
      <c r="C7" s="239"/>
      <c r="D7" s="239"/>
      <c r="E7" s="256"/>
      <c r="F7" s="248"/>
      <c r="G7" s="257"/>
      <c r="H7" s="258"/>
      <c r="I7" s="258"/>
    </row>
    <row r="8" spans="1:9" ht="28.5" customHeight="1">
      <c r="A8" s="233"/>
      <c r="B8" s="255"/>
      <c r="C8" s="239"/>
      <c r="D8" s="239"/>
      <c r="E8" s="256"/>
      <c r="F8" s="248"/>
      <c r="G8" s="233"/>
      <c r="H8" s="233"/>
      <c r="I8" s="233"/>
    </row>
    <row r="9" spans="1:9" ht="28.5" customHeight="1">
      <c r="A9" s="233"/>
      <c r="B9" s="239"/>
      <c r="C9" s="239"/>
      <c r="D9" s="239"/>
      <c r="E9" s="256"/>
      <c r="F9" s="248"/>
      <c r="G9" s="248"/>
      <c r="H9" s="248"/>
      <c r="I9" s="248"/>
    </row>
    <row r="10" spans="1:9" ht="28.5" customHeight="1">
      <c r="A10" s="248"/>
      <c r="B10" s="239"/>
      <c r="C10" s="239"/>
      <c r="D10" s="239"/>
      <c r="E10" s="256"/>
      <c r="F10" s="248"/>
      <c r="G10" s="248"/>
      <c r="H10" s="248"/>
      <c r="I10" s="248"/>
    </row>
    <row r="11" spans="1:9" ht="28.5" customHeight="1">
      <c r="A11" s="248"/>
      <c r="B11" s="255"/>
      <c r="C11" s="239"/>
      <c r="D11" s="239"/>
      <c r="E11" s="256"/>
      <c r="F11" s="248"/>
      <c r="G11" s="248"/>
      <c r="H11" s="248"/>
      <c r="I11" s="248"/>
    </row>
    <row r="12" spans="1:9" ht="28.5" customHeight="1">
      <c r="A12" s="248"/>
      <c r="B12" s="255"/>
      <c r="C12" s="239"/>
      <c r="D12" s="239"/>
      <c r="E12" s="256"/>
      <c r="F12" s="248"/>
      <c r="G12" s="248"/>
      <c r="H12" s="248"/>
      <c r="I12" s="248"/>
    </row>
    <row r="13" spans="1:9" ht="28.5" customHeight="1">
      <c r="A13" s="248"/>
      <c r="B13" s="255"/>
      <c r="C13" s="240"/>
      <c r="D13" s="240"/>
      <c r="E13" s="256"/>
      <c r="F13" s="248"/>
      <c r="G13" s="248"/>
      <c r="H13" s="248"/>
      <c r="I13" s="248"/>
    </row>
    <row r="14" spans="1:9" ht="28.5" customHeight="1">
      <c r="A14" s="248"/>
      <c r="B14" s="255"/>
      <c r="C14" s="239"/>
      <c r="D14" s="239"/>
      <c r="E14" s="256"/>
      <c r="F14" s="248"/>
      <c r="G14" s="248"/>
      <c r="H14" s="248"/>
      <c r="I14" s="248"/>
    </row>
    <row r="15" spans="1:9" ht="28.5" customHeight="1">
      <c r="A15" s="248"/>
      <c r="B15" s="255"/>
      <c r="C15" s="239"/>
      <c r="D15" s="239"/>
      <c r="E15" s="256"/>
      <c r="F15" s="248"/>
      <c r="G15" s="248"/>
      <c r="H15" s="248"/>
      <c r="I15" s="248"/>
    </row>
    <row r="16" spans="1:9" ht="28.5" customHeight="1">
      <c r="A16" s="248"/>
      <c r="B16" s="255"/>
      <c r="C16" s="239"/>
      <c r="D16" s="239"/>
      <c r="E16" s="256"/>
      <c r="F16" s="248"/>
      <c r="G16" s="248"/>
      <c r="H16" s="248"/>
      <c r="I16" s="248"/>
    </row>
    <row r="17" spans="1:9" ht="28.5" customHeight="1">
      <c r="A17" s="248"/>
      <c r="B17" s="255"/>
      <c r="C17" s="239"/>
      <c r="D17" s="239"/>
      <c r="E17" s="256"/>
      <c r="F17" s="248"/>
      <c r="G17" s="248"/>
      <c r="H17" s="248"/>
      <c r="I17" s="248"/>
    </row>
    <row r="18" spans="1:9" ht="28.5" customHeight="1">
      <c r="A18" s="248"/>
      <c r="B18" s="255"/>
      <c r="C18" s="239"/>
      <c r="D18" s="239"/>
      <c r="E18" s="256"/>
      <c r="F18" s="248"/>
      <c r="G18" s="248"/>
      <c r="H18" s="248"/>
      <c r="I18" s="248"/>
    </row>
    <row r="19" spans="1:9" ht="28.5" customHeight="1">
      <c r="A19" s="248"/>
      <c r="B19" s="255"/>
      <c r="C19" s="239"/>
      <c r="D19" s="239"/>
      <c r="E19" s="256"/>
      <c r="F19" s="248"/>
      <c r="G19" s="248"/>
      <c r="H19" s="248"/>
      <c r="I19" s="248"/>
    </row>
    <row r="20" spans="1:9" ht="28.5" customHeight="1">
      <c r="A20" s="248"/>
      <c r="B20" s="255"/>
      <c r="C20" s="239"/>
      <c r="D20" s="239"/>
      <c r="E20" s="256"/>
      <c r="F20" s="248"/>
      <c r="G20" s="248"/>
      <c r="H20" s="248"/>
      <c r="I20" s="248"/>
    </row>
    <row r="21" spans="1:9" ht="28.5" customHeight="1">
      <c r="A21" s="248"/>
      <c r="B21" s="255"/>
      <c r="C21" s="239"/>
      <c r="D21" s="239"/>
      <c r="E21" s="256"/>
      <c r="F21" s="248"/>
      <c r="G21" s="248"/>
      <c r="H21" s="248"/>
      <c r="I21" s="248"/>
    </row>
    <row r="22" spans="1:9" ht="28.5" customHeight="1">
      <c r="A22" s="248"/>
      <c r="B22" s="255"/>
      <c r="C22" s="239"/>
      <c r="D22" s="239"/>
      <c r="E22" s="256"/>
      <c r="F22" s="248"/>
      <c r="G22" s="248"/>
      <c r="H22" s="248"/>
      <c r="I22" s="248"/>
    </row>
    <row r="23" spans="1:9" ht="28.5" customHeight="1">
      <c r="A23" s="248"/>
      <c r="B23" s="255"/>
      <c r="C23" s="239"/>
      <c r="D23" s="239"/>
      <c r="E23" s="256"/>
      <c r="F23" s="248"/>
      <c r="G23" s="248"/>
      <c r="H23" s="248"/>
      <c r="I23" s="248"/>
    </row>
    <row r="24" spans="1:9" ht="28.5" customHeight="1">
      <c r="A24" s="248"/>
      <c r="B24" s="255"/>
      <c r="C24" s="239"/>
      <c r="D24" s="239"/>
      <c r="E24" s="256"/>
      <c r="F24" s="248"/>
      <c r="G24" s="248"/>
      <c r="H24" s="248"/>
      <c r="I24" s="248"/>
    </row>
  </sheetData>
  <mergeCells count="1">
    <mergeCell ref="A2:I2"/>
  </mergeCells>
  <phoneticPr fontId="36"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F12" sqref="F12"/>
    </sheetView>
  </sheetViews>
  <sheetFormatPr defaultColWidth="9" defaultRowHeight="25.5" customHeight="1"/>
  <cols>
    <col min="1" max="1" width="38.625" customWidth="1"/>
    <col min="2" max="3" width="27.875" customWidth="1"/>
  </cols>
  <sheetData>
    <row r="1" spans="1:3" ht="25.5" customHeight="1">
      <c r="A1" s="259" t="s">
        <v>727</v>
      </c>
      <c r="B1" s="260"/>
      <c r="C1" s="188"/>
    </row>
    <row r="2" spans="1:3" ht="25.5" customHeight="1">
      <c r="A2" s="418" t="s">
        <v>728</v>
      </c>
      <c r="B2" s="418"/>
      <c r="C2" s="418"/>
    </row>
    <row r="3" spans="1:3" ht="25.5" customHeight="1">
      <c r="A3" s="261"/>
      <c r="B3" s="262"/>
      <c r="C3" s="263" t="s">
        <v>688</v>
      </c>
    </row>
    <row r="4" spans="1:3" ht="25.5" customHeight="1">
      <c r="A4" s="264" t="s">
        <v>729</v>
      </c>
      <c r="B4" s="264" t="s">
        <v>730</v>
      </c>
      <c r="C4" s="264"/>
    </row>
    <row r="5" spans="1:3" ht="25.5" customHeight="1">
      <c r="A5" s="265" t="s">
        <v>731</v>
      </c>
      <c r="B5" s="266">
        <v>23.81</v>
      </c>
      <c r="C5" s="267"/>
    </row>
    <row r="6" spans="1:3" ht="25.5" customHeight="1">
      <c r="A6" s="268" t="s">
        <v>732</v>
      </c>
      <c r="B6" s="269">
        <v>8.33</v>
      </c>
      <c r="C6" s="270"/>
    </row>
    <row r="7" spans="1:3" ht="25.5" customHeight="1">
      <c r="A7" s="268" t="s">
        <v>733</v>
      </c>
      <c r="B7" s="269">
        <v>15.48</v>
      </c>
      <c r="C7" s="270"/>
    </row>
    <row r="8" spans="1:3" ht="25.5" customHeight="1">
      <c r="A8" s="265" t="s">
        <v>734</v>
      </c>
      <c r="B8" s="266">
        <v>27.2</v>
      </c>
      <c r="C8" s="267"/>
    </row>
    <row r="9" spans="1:3" ht="25.5" customHeight="1">
      <c r="A9" s="268" t="s">
        <v>732</v>
      </c>
      <c r="B9" s="269">
        <v>11.4</v>
      </c>
      <c r="C9" s="270"/>
    </row>
    <row r="10" spans="1:3" ht="25.5" customHeight="1">
      <c r="A10" s="268" t="s">
        <v>733</v>
      </c>
      <c r="B10" s="269">
        <v>15.8</v>
      </c>
      <c r="C10" s="270"/>
    </row>
    <row r="11" spans="1:3" ht="25.5" customHeight="1">
      <c r="A11" s="265" t="s">
        <v>735</v>
      </c>
      <c r="B11" s="266">
        <v>21.9376</v>
      </c>
      <c r="C11" s="267"/>
    </row>
    <row r="12" spans="1:3" ht="25.5" customHeight="1">
      <c r="A12" s="268" t="s">
        <v>736</v>
      </c>
      <c r="B12" s="269">
        <v>9.2200000000000004E-2</v>
      </c>
      <c r="C12" s="270"/>
    </row>
    <row r="13" spans="1:3" ht="25.5" customHeight="1">
      <c r="A13" s="268" t="s">
        <v>737</v>
      </c>
      <c r="B13" s="269">
        <v>2.3572000000000002</v>
      </c>
      <c r="C13" s="270"/>
    </row>
    <row r="14" spans="1:3" ht="25.5" customHeight="1">
      <c r="A14" s="268" t="s">
        <v>738</v>
      </c>
      <c r="B14" s="269">
        <v>0</v>
      </c>
      <c r="C14" s="270"/>
    </row>
    <row r="15" spans="1:3" ht="25.5" customHeight="1">
      <c r="A15" s="268" t="s">
        <v>739</v>
      </c>
      <c r="B15" s="269">
        <v>2.3572000000000002</v>
      </c>
      <c r="C15" s="270"/>
    </row>
    <row r="16" spans="1:3" ht="25.5" customHeight="1">
      <c r="A16" s="268" t="s">
        <v>740</v>
      </c>
      <c r="B16" s="269">
        <v>19.338200000000001</v>
      </c>
      <c r="C16" s="270"/>
    </row>
    <row r="17" spans="1:3" ht="25.5" customHeight="1">
      <c r="A17" s="268" t="s">
        <v>741</v>
      </c>
      <c r="B17" s="269">
        <v>0.15</v>
      </c>
      <c r="C17" s="270"/>
    </row>
    <row r="18" spans="1:3" ht="25.5" customHeight="1">
      <c r="A18" s="268" t="s">
        <v>742</v>
      </c>
      <c r="B18" s="269">
        <v>0</v>
      </c>
      <c r="C18" s="270"/>
    </row>
    <row r="19" spans="1:3" ht="25.5" customHeight="1">
      <c r="A19" s="268" t="s">
        <v>743</v>
      </c>
      <c r="B19" s="269">
        <v>0.15</v>
      </c>
      <c r="C19" s="270"/>
    </row>
    <row r="20" spans="1:3" ht="25.5" customHeight="1">
      <c r="A20" s="265" t="s">
        <v>744</v>
      </c>
      <c r="B20" s="266">
        <v>0</v>
      </c>
      <c r="C20" s="267"/>
    </row>
    <row r="21" spans="1:3" ht="25.5" customHeight="1">
      <c r="A21" s="265" t="s">
        <v>745</v>
      </c>
      <c r="B21" s="266">
        <v>3.5108999999999999</v>
      </c>
      <c r="C21" s="267"/>
    </row>
    <row r="22" spans="1:3" ht="25.5" customHeight="1">
      <c r="A22" s="268" t="s">
        <v>746</v>
      </c>
      <c r="B22" s="269">
        <v>2.3609</v>
      </c>
      <c r="C22" s="270"/>
    </row>
    <row r="23" spans="1:3" ht="25.5" customHeight="1">
      <c r="A23" s="268" t="s">
        <v>747</v>
      </c>
      <c r="B23" s="269">
        <v>0</v>
      </c>
      <c r="C23" s="270"/>
    </row>
    <row r="24" spans="1:3" ht="25.5" customHeight="1">
      <c r="A24" s="268" t="s">
        <v>748</v>
      </c>
      <c r="B24" s="269">
        <v>0.15</v>
      </c>
      <c r="C24" s="270"/>
    </row>
    <row r="25" spans="1:3" ht="25.5" customHeight="1">
      <c r="A25" s="265" t="s">
        <v>749</v>
      </c>
      <c r="B25" s="271">
        <v>1.0685</v>
      </c>
      <c r="C25" s="272"/>
    </row>
    <row r="26" spans="1:3" ht="25.5" customHeight="1">
      <c r="A26" s="268" t="s">
        <v>750</v>
      </c>
      <c r="B26" s="269">
        <v>0.32840000000000003</v>
      </c>
      <c r="C26" s="270"/>
    </row>
    <row r="27" spans="1:3" ht="25.5" customHeight="1">
      <c r="A27" s="268" t="s">
        <v>751</v>
      </c>
      <c r="B27" s="269">
        <v>0</v>
      </c>
      <c r="C27" s="270"/>
    </row>
    <row r="28" spans="1:3" ht="25.5" customHeight="1">
      <c r="A28" s="268" t="s">
        <v>752</v>
      </c>
      <c r="B28" s="269">
        <v>0.74009999999999998</v>
      </c>
      <c r="C28" s="270"/>
    </row>
    <row r="29" spans="1:3" ht="25.5" customHeight="1">
      <c r="A29" s="265" t="s">
        <v>753</v>
      </c>
      <c r="B29" s="266">
        <v>43.237400000000001</v>
      </c>
      <c r="C29" s="267"/>
    </row>
    <row r="30" spans="1:3" ht="25.5" customHeight="1">
      <c r="A30" s="268" t="s">
        <v>732</v>
      </c>
      <c r="B30" s="269">
        <v>8.4192</v>
      </c>
      <c r="C30" s="270"/>
    </row>
    <row r="31" spans="1:3" ht="25.5" customHeight="1">
      <c r="A31" s="268" t="s">
        <v>733</v>
      </c>
      <c r="B31" s="269">
        <v>34.818199999999997</v>
      </c>
      <c r="C31" s="270"/>
    </row>
    <row r="32" spans="1:3" ht="25.5" customHeight="1">
      <c r="A32" s="265" t="s">
        <v>754</v>
      </c>
      <c r="B32" s="266">
        <v>46.120399999999997</v>
      </c>
      <c r="C32" s="267"/>
    </row>
    <row r="33" spans="1:3" ht="25.5" customHeight="1">
      <c r="A33" s="268" t="s">
        <v>732</v>
      </c>
      <c r="B33" s="269">
        <v>11.0122</v>
      </c>
      <c r="C33" s="270"/>
    </row>
    <row r="34" spans="1:3" ht="25.5" customHeight="1">
      <c r="A34" s="268" t="s">
        <v>733</v>
      </c>
      <c r="B34" s="269">
        <v>35.108199999999997</v>
      </c>
      <c r="C34" s="270"/>
    </row>
  </sheetData>
  <mergeCells count="1">
    <mergeCell ref="A2:C2"/>
  </mergeCells>
  <phoneticPr fontId="3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showZeros="0" zoomScale="93" zoomScaleNormal="93" workbookViewId="0">
      <selection activeCell="E3" sqref="E3:F3"/>
    </sheetView>
  </sheetViews>
  <sheetFormatPr defaultRowHeight="14.25"/>
  <cols>
    <col min="1" max="1" width="31.125" style="2" customWidth="1"/>
    <col min="2" max="3" width="10.625" style="2" customWidth="1"/>
    <col min="4" max="4" width="10.625" style="3" customWidth="1"/>
    <col min="5" max="6" width="10.625" style="2" customWidth="1"/>
    <col min="7" max="219" width="9" style="2"/>
    <col min="220" max="220" width="55.125" style="2" customWidth="1"/>
    <col min="221" max="221" width="31.875" style="2" customWidth="1"/>
    <col min="222" max="16384" width="9" style="2"/>
  </cols>
  <sheetData>
    <row r="1" spans="1:6">
      <c r="A1" s="2" t="s">
        <v>35</v>
      </c>
    </row>
    <row r="2" spans="1:6" ht="25.5" customHeight="1">
      <c r="A2" s="350" t="s">
        <v>36</v>
      </c>
      <c r="B2" s="350"/>
      <c r="C2" s="350"/>
      <c r="D2" s="350"/>
      <c r="E2" s="350"/>
      <c r="F2" s="350"/>
    </row>
    <row r="3" spans="1:6" ht="20.25" customHeight="1">
      <c r="A3" s="1"/>
      <c r="B3" s="1"/>
      <c r="C3" s="1"/>
      <c r="E3" s="351" t="s">
        <v>2</v>
      </c>
      <c r="F3" s="351"/>
    </row>
    <row r="4" spans="1:6" s="1" customFormat="1" ht="24.95" customHeight="1">
      <c r="A4" s="353" t="s">
        <v>3</v>
      </c>
      <c r="B4" s="355" t="s">
        <v>4</v>
      </c>
      <c r="C4" s="355" t="s">
        <v>5</v>
      </c>
      <c r="D4" s="357" t="s">
        <v>6</v>
      </c>
      <c r="E4" s="357"/>
      <c r="F4" s="357"/>
    </row>
    <row r="5" spans="1:6" s="1" customFormat="1" ht="30" customHeight="1">
      <c r="A5" s="354"/>
      <c r="B5" s="356"/>
      <c r="C5" s="356"/>
      <c r="D5" s="35" t="s">
        <v>7</v>
      </c>
      <c r="E5" s="5" t="s">
        <v>8</v>
      </c>
      <c r="F5" s="47" t="s">
        <v>9</v>
      </c>
    </row>
    <row r="6" spans="1:6" s="171" customFormat="1" ht="12" customHeight="1">
      <c r="A6" s="144"/>
      <c r="B6" s="16"/>
      <c r="C6" s="172"/>
      <c r="D6" s="172"/>
      <c r="E6" s="173"/>
      <c r="F6" s="174"/>
    </row>
    <row r="7" spans="1:6" ht="24" customHeight="1">
      <c r="A7" s="127" t="s">
        <v>37</v>
      </c>
      <c r="B7" s="175">
        <v>44916</v>
      </c>
      <c r="C7" s="175">
        <v>46212</v>
      </c>
      <c r="D7" s="176">
        <v>53637</v>
      </c>
      <c r="E7" s="153">
        <f t="shared" ref="E7:E30" si="0">D7/C7</f>
        <v>1.1606725525837445</v>
      </c>
      <c r="F7" s="154">
        <f t="shared" ref="F7:F26" si="1">(D7/B7-1)</f>
        <v>0.19416243654822329</v>
      </c>
    </row>
    <row r="8" spans="1:6" ht="24" customHeight="1">
      <c r="A8" s="127" t="s">
        <v>38</v>
      </c>
      <c r="B8" s="175">
        <v>551</v>
      </c>
      <c r="C8" s="175">
        <v>683</v>
      </c>
      <c r="D8" s="176">
        <v>279</v>
      </c>
      <c r="E8" s="153">
        <f t="shared" si="0"/>
        <v>0.40849194729136162</v>
      </c>
      <c r="F8" s="154">
        <f t="shared" si="1"/>
        <v>-0.49364791288566245</v>
      </c>
    </row>
    <row r="9" spans="1:6" ht="24" customHeight="1">
      <c r="A9" s="127" t="s">
        <v>39</v>
      </c>
      <c r="B9" s="175">
        <v>17601</v>
      </c>
      <c r="C9" s="175">
        <v>18260</v>
      </c>
      <c r="D9" s="176">
        <v>18980</v>
      </c>
      <c r="E9" s="153">
        <f t="shared" si="0"/>
        <v>1.0394304490690034</v>
      </c>
      <c r="F9" s="154">
        <f t="shared" si="1"/>
        <v>7.8347821146525831E-2</v>
      </c>
    </row>
    <row r="10" spans="1:6" ht="24" customHeight="1">
      <c r="A10" s="127" t="s">
        <v>40</v>
      </c>
      <c r="B10" s="175">
        <v>99380</v>
      </c>
      <c r="C10" s="175">
        <v>101171</v>
      </c>
      <c r="D10" s="176">
        <v>115758</v>
      </c>
      <c r="E10" s="153">
        <f t="shared" si="0"/>
        <v>1.1441816330766721</v>
      </c>
      <c r="F10" s="154">
        <f t="shared" si="1"/>
        <v>0.16480177098007642</v>
      </c>
    </row>
    <row r="11" spans="1:6" ht="24" customHeight="1">
      <c r="A11" s="127" t="s">
        <v>41</v>
      </c>
      <c r="B11" s="175">
        <v>1111</v>
      </c>
      <c r="C11" s="175">
        <v>1252</v>
      </c>
      <c r="D11" s="176">
        <v>1550</v>
      </c>
      <c r="E11" s="153">
        <f t="shared" si="0"/>
        <v>1.2380191693290734</v>
      </c>
      <c r="F11" s="154">
        <f t="shared" si="1"/>
        <v>0.39513951395139513</v>
      </c>
    </row>
    <row r="12" spans="1:6" ht="24" customHeight="1">
      <c r="A12" s="127" t="s">
        <v>42</v>
      </c>
      <c r="B12" s="175">
        <v>3534</v>
      </c>
      <c r="C12" s="175">
        <v>3623</v>
      </c>
      <c r="D12" s="176">
        <v>2257</v>
      </c>
      <c r="E12" s="153">
        <f t="shared" si="0"/>
        <v>0.62296439414849569</v>
      </c>
      <c r="F12" s="154">
        <f t="shared" si="1"/>
        <v>-0.36134691567628752</v>
      </c>
    </row>
    <row r="13" spans="1:6" ht="24" customHeight="1">
      <c r="A13" s="127" t="s">
        <v>43</v>
      </c>
      <c r="B13" s="175">
        <v>64551</v>
      </c>
      <c r="C13" s="175">
        <v>66223</v>
      </c>
      <c r="D13" s="176">
        <v>61347</v>
      </c>
      <c r="E13" s="153">
        <f t="shared" si="0"/>
        <v>0.92636999229874817</v>
      </c>
      <c r="F13" s="154">
        <f t="shared" si="1"/>
        <v>-4.9635172189431587E-2</v>
      </c>
    </row>
    <row r="14" spans="1:6" ht="24" customHeight="1">
      <c r="A14" s="127" t="s">
        <v>44</v>
      </c>
      <c r="B14" s="175">
        <v>29520</v>
      </c>
      <c r="C14" s="175">
        <v>29351</v>
      </c>
      <c r="D14" s="176">
        <v>34929</v>
      </c>
      <c r="E14" s="153">
        <f t="shared" si="0"/>
        <v>1.1900446322101461</v>
      </c>
      <c r="F14" s="154">
        <f t="shared" si="1"/>
        <v>0.18323170731707328</v>
      </c>
    </row>
    <row r="15" spans="1:6" ht="24" customHeight="1">
      <c r="A15" s="127" t="s">
        <v>45</v>
      </c>
      <c r="B15" s="175">
        <v>21137</v>
      </c>
      <c r="C15" s="175">
        <v>21380</v>
      </c>
      <c r="D15" s="176">
        <v>30592</v>
      </c>
      <c r="E15" s="153">
        <f t="shared" si="0"/>
        <v>1.4308699719363891</v>
      </c>
      <c r="F15" s="154">
        <f t="shared" si="1"/>
        <v>0.44731986563845383</v>
      </c>
    </row>
    <row r="16" spans="1:6" ht="24" customHeight="1">
      <c r="A16" s="127" t="s">
        <v>46</v>
      </c>
      <c r="B16" s="175">
        <v>54440</v>
      </c>
      <c r="C16" s="175">
        <v>55272</v>
      </c>
      <c r="D16" s="176">
        <v>63160</v>
      </c>
      <c r="E16" s="153">
        <f t="shared" si="0"/>
        <v>1.1427124041105805</v>
      </c>
      <c r="F16" s="154">
        <f t="shared" si="1"/>
        <v>0.16017634092578992</v>
      </c>
    </row>
    <row r="17" spans="1:6" ht="24" customHeight="1">
      <c r="A17" s="127" t="s">
        <v>47</v>
      </c>
      <c r="B17" s="175">
        <v>72903</v>
      </c>
      <c r="C17" s="175">
        <v>75708</v>
      </c>
      <c r="D17" s="176">
        <v>91150</v>
      </c>
      <c r="E17" s="153">
        <f t="shared" si="0"/>
        <v>1.203967876578433</v>
      </c>
      <c r="F17" s="154">
        <f t="shared" si="1"/>
        <v>0.25029148320370909</v>
      </c>
    </row>
    <row r="18" spans="1:6" ht="24" customHeight="1">
      <c r="A18" s="127" t="s">
        <v>48</v>
      </c>
      <c r="B18" s="175">
        <v>8200</v>
      </c>
      <c r="C18" s="175">
        <v>8383</v>
      </c>
      <c r="D18" s="176">
        <v>9894</v>
      </c>
      <c r="E18" s="153">
        <f t="shared" si="0"/>
        <v>1.1802457354169151</v>
      </c>
      <c r="F18" s="154">
        <f t="shared" si="1"/>
        <v>0.2065853658536585</v>
      </c>
    </row>
    <row r="19" spans="1:6" ht="24" customHeight="1">
      <c r="A19" s="127" t="s">
        <v>49</v>
      </c>
      <c r="B19" s="175">
        <v>3000</v>
      </c>
      <c r="C19" s="175">
        <v>3085</v>
      </c>
      <c r="D19" s="176">
        <v>3211</v>
      </c>
      <c r="E19" s="153">
        <f t="shared" si="0"/>
        <v>1.0408427876823338</v>
      </c>
      <c r="F19" s="154">
        <f t="shared" si="1"/>
        <v>7.0333333333333359E-2</v>
      </c>
    </row>
    <row r="20" spans="1:6" ht="24" customHeight="1">
      <c r="A20" s="127" t="s">
        <v>50</v>
      </c>
      <c r="B20" s="175">
        <v>1343</v>
      </c>
      <c r="C20" s="175">
        <v>1405</v>
      </c>
      <c r="D20" s="176">
        <v>1083</v>
      </c>
      <c r="E20" s="153">
        <f t="shared" si="0"/>
        <v>0.77081850533807827</v>
      </c>
      <c r="F20" s="154">
        <f t="shared" si="1"/>
        <v>-0.19359642591213699</v>
      </c>
    </row>
    <row r="21" spans="1:6" ht="24" customHeight="1">
      <c r="A21" s="127" t="s">
        <v>51</v>
      </c>
      <c r="B21" s="175">
        <v>104</v>
      </c>
      <c r="C21" s="175">
        <v>107</v>
      </c>
      <c r="D21" s="176">
        <v>334</v>
      </c>
      <c r="E21" s="153">
        <f t="shared" si="0"/>
        <v>3.1214953271028039</v>
      </c>
      <c r="F21" s="154">
        <f t="shared" si="1"/>
        <v>2.2115384615384617</v>
      </c>
    </row>
    <row r="22" spans="1:6" ht="24" customHeight="1">
      <c r="A22" s="127" t="s">
        <v>52</v>
      </c>
      <c r="B22" s="175">
        <v>122</v>
      </c>
      <c r="C22" s="175">
        <v>130</v>
      </c>
      <c r="D22" s="176">
        <v>132</v>
      </c>
      <c r="E22" s="153">
        <f t="shared" si="0"/>
        <v>1.0153846153846153</v>
      </c>
      <c r="F22" s="154">
        <f t="shared" si="1"/>
        <v>8.1967213114754189E-2</v>
      </c>
    </row>
    <row r="23" spans="1:6" ht="24" customHeight="1">
      <c r="A23" s="127" t="s">
        <v>53</v>
      </c>
      <c r="B23" s="175">
        <v>5476</v>
      </c>
      <c r="C23" s="175">
        <v>5598</v>
      </c>
      <c r="D23" s="176">
        <v>3103</v>
      </c>
      <c r="E23" s="153">
        <f t="shared" si="0"/>
        <v>0.55430510896748841</v>
      </c>
      <c r="F23" s="154">
        <f t="shared" si="1"/>
        <v>-0.43334550766983204</v>
      </c>
    </row>
    <row r="24" spans="1:6" ht="24" customHeight="1">
      <c r="A24" s="127" t="s">
        <v>54</v>
      </c>
      <c r="B24" s="175">
        <v>4397</v>
      </c>
      <c r="C24" s="175">
        <v>4496</v>
      </c>
      <c r="D24" s="176">
        <v>9195</v>
      </c>
      <c r="E24" s="153">
        <f t="shared" si="0"/>
        <v>2.0451512455516014</v>
      </c>
      <c r="F24" s="154">
        <f t="shared" si="1"/>
        <v>1.0911985444621335</v>
      </c>
    </row>
    <row r="25" spans="1:6" ht="24" customHeight="1">
      <c r="A25" s="127" t="s">
        <v>55</v>
      </c>
      <c r="B25" s="175">
        <v>424</v>
      </c>
      <c r="C25" s="175">
        <v>434</v>
      </c>
      <c r="D25" s="176">
        <v>289</v>
      </c>
      <c r="E25" s="153">
        <f t="shared" si="0"/>
        <v>0.66589861751152069</v>
      </c>
      <c r="F25" s="154">
        <f t="shared" si="1"/>
        <v>-0.31839622641509435</v>
      </c>
    </row>
    <row r="26" spans="1:6" ht="24" customHeight="1">
      <c r="A26" s="127" t="s">
        <v>56</v>
      </c>
      <c r="B26" s="175">
        <v>990</v>
      </c>
      <c r="C26" s="175">
        <v>1012</v>
      </c>
      <c r="D26" s="176">
        <v>1787</v>
      </c>
      <c r="E26" s="153">
        <f t="shared" si="0"/>
        <v>1.7658102766798418</v>
      </c>
      <c r="F26" s="154">
        <f t="shared" si="1"/>
        <v>0.80505050505050502</v>
      </c>
    </row>
    <row r="27" spans="1:6" ht="24" customHeight="1">
      <c r="A27" s="127" t="s">
        <v>57</v>
      </c>
      <c r="B27" s="175"/>
      <c r="C27" s="175">
        <v>3800</v>
      </c>
      <c r="D27" s="176"/>
      <c r="E27" s="153">
        <f t="shared" si="0"/>
        <v>0</v>
      </c>
      <c r="F27" s="154"/>
    </row>
    <row r="28" spans="1:6" ht="24" customHeight="1">
      <c r="A28" s="127" t="s">
        <v>58</v>
      </c>
      <c r="B28" s="175">
        <v>1280</v>
      </c>
      <c r="C28" s="175">
        <v>372</v>
      </c>
      <c r="D28" s="176">
        <v>0</v>
      </c>
      <c r="E28" s="153">
        <f t="shared" si="0"/>
        <v>0</v>
      </c>
      <c r="F28" s="154"/>
    </row>
    <row r="29" spans="1:6" ht="24" customHeight="1">
      <c r="A29" s="127" t="s">
        <v>59</v>
      </c>
      <c r="B29" s="175">
        <v>3117</v>
      </c>
      <c r="C29" s="175">
        <v>3284</v>
      </c>
      <c r="D29" s="176">
        <v>3284</v>
      </c>
      <c r="E29" s="153">
        <f t="shared" si="0"/>
        <v>1</v>
      </c>
      <c r="F29" s="154">
        <f>(D29/B29-1)</f>
        <v>5.3577157523259533E-2</v>
      </c>
    </row>
    <row r="30" spans="1:6" s="23" customFormat="1" ht="21.95" customHeight="1">
      <c r="A30" s="44" t="s">
        <v>60</v>
      </c>
      <c r="B30" s="177">
        <f>SUM(B7:B29)</f>
        <v>438097</v>
      </c>
      <c r="C30" s="177">
        <f>SUM(C7:C29)</f>
        <v>451241</v>
      </c>
      <c r="D30" s="177">
        <f>SUM(D7:D29)</f>
        <v>505951</v>
      </c>
      <c r="E30" s="178">
        <f t="shared" si="0"/>
        <v>1.1212434153811377</v>
      </c>
      <c r="F30" s="179">
        <f>(D30/B30-1)</f>
        <v>0.1548835075337196</v>
      </c>
    </row>
  </sheetData>
  <mergeCells count="6">
    <mergeCell ref="A2:F2"/>
    <mergeCell ref="E3:F3"/>
    <mergeCell ref="D4:F4"/>
    <mergeCell ref="A4:A5"/>
    <mergeCell ref="B4:B5"/>
    <mergeCell ref="C4:C5"/>
  </mergeCells>
  <phoneticPr fontId="36" type="noConversion"/>
  <dataValidations count="1">
    <dataValidation type="whole" allowBlank="1" showInputMessage="1" showErrorMessage="1" error="不得保留小数" sqref="D27 HM27 D9:D16 D22:D26 D28:D29 D65512:D65521 D65526:D65529 HM9:HM16 HM22:HM26 HM28:HM30 HM65512:HM65521 HM65526:HM65529">
      <formula1>-800000000000</formula1>
      <formula2>1000000000000</formula2>
    </dataValidation>
  </dataValidations>
  <printOptions horizontalCentered="1"/>
  <pageMargins left="0.74791666666666701" right="0.55069444444444404" top="0.82638888888888895" bottom="0.62986111111111098" header="0.118055555555556" footer="0.118055555555556"/>
  <pageSetup paperSize="9" orientation="portrait" useFirstPageNumber="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E3" sqref="E3:F3"/>
    </sheetView>
  </sheetViews>
  <sheetFormatPr defaultRowHeight="14.25"/>
  <cols>
    <col min="1" max="1" width="33.625" style="2" customWidth="1"/>
    <col min="2" max="2" width="10.375" style="3" customWidth="1"/>
    <col min="3" max="6" width="10.375" style="273" customWidth="1"/>
    <col min="7" max="222" width="9" style="2"/>
    <col min="223" max="223" width="55.125" style="2" customWidth="1"/>
    <col min="224" max="224" width="31.875" style="2" customWidth="1"/>
    <col min="225" max="16384" width="9" style="2"/>
  </cols>
  <sheetData>
    <row r="1" spans="1:9">
      <c r="A1" s="287" t="s">
        <v>755</v>
      </c>
    </row>
    <row r="2" spans="1:9" ht="33" customHeight="1">
      <c r="A2" s="358" t="s">
        <v>606</v>
      </c>
      <c r="B2" s="350"/>
      <c r="C2" s="350"/>
      <c r="D2" s="350"/>
      <c r="E2" s="350"/>
      <c r="F2" s="350"/>
    </row>
    <row r="3" spans="1:9" ht="20.25" customHeight="1">
      <c r="A3" s="1"/>
      <c r="B3" s="90"/>
      <c r="C3" s="274"/>
      <c r="E3" s="359" t="s">
        <v>2</v>
      </c>
      <c r="F3" s="359"/>
    </row>
    <row r="4" spans="1:9" s="1" customFormat="1" ht="24.95" customHeight="1">
      <c r="A4" s="353" t="s">
        <v>3</v>
      </c>
      <c r="B4" s="355" t="s">
        <v>4</v>
      </c>
      <c r="C4" s="360" t="s">
        <v>5</v>
      </c>
      <c r="D4" s="362" t="s">
        <v>6</v>
      </c>
      <c r="E4" s="362"/>
      <c r="F4" s="362"/>
    </row>
    <row r="5" spans="1:9" s="1" customFormat="1" ht="36" customHeight="1">
      <c r="A5" s="354"/>
      <c r="B5" s="356"/>
      <c r="C5" s="361"/>
      <c r="D5" s="275" t="s">
        <v>7</v>
      </c>
      <c r="E5" s="276" t="s">
        <v>8</v>
      </c>
      <c r="F5" s="276" t="s">
        <v>9</v>
      </c>
    </row>
    <row r="6" spans="1:9" s="23" customFormat="1" ht="23.1" customHeight="1">
      <c r="A6" s="144" t="s">
        <v>10</v>
      </c>
      <c r="B6" s="342">
        <f>B7+B22</f>
        <v>33261</v>
      </c>
      <c r="C6" s="277">
        <f>C7+C22</f>
        <v>35912</v>
      </c>
      <c r="D6" s="277">
        <f>D7+D22</f>
        <v>45404</v>
      </c>
      <c r="E6" s="278">
        <f>D6/C6</f>
        <v>1.2643127645355312</v>
      </c>
      <c r="F6" s="279">
        <f>(D6/B6-1)</f>
        <v>0.36508222843570559</v>
      </c>
    </row>
    <row r="7" spans="1:9" s="23" customFormat="1" ht="23.1" customHeight="1">
      <c r="A7" s="183" t="s">
        <v>11</v>
      </c>
      <c r="B7" s="343">
        <f>SUM(B8:B21)</f>
        <v>9802</v>
      </c>
      <c r="C7" s="280">
        <f>SUM(C8:C21)</f>
        <v>10583</v>
      </c>
      <c r="D7" s="280">
        <f>SUM(D8:D21)</f>
        <v>19292</v>
      </c>
      <c r="E7" s="278">
        <f>D7/C7</f>
        <v>1.8229235566474535</v>
      </c>
      <c r="F7" s="279">
        <f>(D7/B7-1)</f>
        <v>0.96816976127320964</v>
      </c>
    </row>
    <row r="8" spans="1:9" ht="23.1" customHeight="1">
      <c r="A8" s="127" t="s">
        <v>12</v>
      </c>
      <c r="B8" s="176"/>
      <c r="C8" s="281"/>
      <c r="D8" s="281"/>
      <c r="E8" s="282"/>
      <c r="F8" s="283"/>
    </row>
    <row r="9" spans="1:9" ht="23.1" customHeight="1">
      <c r="A9" s="127" t="s">
        <v>13</v>
      </c>
      <c r="B9" s="176"/>
      <c r="C9" s="281"/>
      <c r="D9" s="281"/>
      <c r="E9" s="282"/>
      <c r="F9" s="283"/>
    </row>
    <row r="10" spans="1:9" ht="23.1" customHeight="1">
      <c r="A10" s="127" t="s">
        <v>14</v>
      </c>
      <c r="B10" s="176"/>
      <c r="C10" s="281"/>
      <c r="D10" s="281"/>
      <c r="E10" s="282"/>
      <c r="F10" s="283"/>
      <c r="H10" s="338"/>
      <c r="I10" s="339"/>
    </row>
    <row r="11" spans="1:9" ht="23.1" customHeight="1">
      <c r="A11" s="127" t="s">
        <v>15</v>
      </c>
      <c r="B11" s="176"/>
      <c r="C11" s="281"/>
      <c r="D11" s="281"/>
      <c r="E11" s="282"/>
      <c r="F11" s="283"/>
      <c r="H11" s="340"/>
      <c r="I11" s="341"/>
    </row>
    <row r="12" spans="1:9" ht="23.1" customHeight="1">
      <c r="A12" s="127" t="s">
        <v>16</v>
      </c>
      <c r="B12" s="176"/>
      <c r="C12" s="281"/>
      <c r="D12" s="281"/>
      <c r="E12" s="282"/>
      <c r="F12" s="283"/>
    </row>
    <row r="13" spans="1:9" ht="23.1" customHeight="1">
      <c r="A13" s="127" t="s">
        <v>17</v>
      </c>
      <c r="B13" s="176"/>
      <c r="C13" s="281"/>
      <c r="D13" s="281"/>
      <c r="E13" s="282"/>
      <c r="F13" s="283"/>
    </row>
    <row r="14" spans="1:9" ht="23.1" customHeight="1">
      <c r="A14" s="127" t="s">
        <v>18</v>
      </c>
      <c r="B14" s="176"/>
      <c r="C14" s="281"/>
      <c r="D14" s="281"/>
      <c r="E14" s="282"/>
      <c r="F14" s="283"/>
    </row>
    <row r="15" spans="1:9" ht="23.1" customHeight="1">
      <c r="A15" s="127" t="s">
        <v>19</v>
      </c>
      <c r="B15" s="176"/>
      <c r="C15" s="281"/>
      <c r="D15" s="281"/>
      <c r="E15" s="282"/>
      <c r="F15" s="283"/>
    </row>
    <row r="16" spans="1:9" ht="23.1" customHeight="1">
      <c r="A16" s="127" t="s">
        <v>20</v>
      </c>
      <c r="B16" s="176"/>
      <c r="C16" s="281"/>
      <c r="D16" s="281"/>
      <c r="E16" s="282"/>
      <c r="F16" s="283"/>
    </row>
    <row r="17" spans="1:6" ht="23.1" customHeight="1">
      <c r="A17" s="127" t="s">
        <v>21</v>
      </c>
      <c r="B17" s="176"/>
      <c r="C17" s="281"/>
      <c r="D17" s="281"/>
      <c r="E17" s="282"/>
      <c r="F17" s="283"/>
    </row>
    <row r="18" spans="1:6" ht="23.1" customHeight="1">
      <c r="A18" s="127" t="s">
        <v>22</v>
      </c>
      <c r="B18" s="176">
        <v>3353</v>
      </c>
      <c r="C18" s="281">
        <v>3620</v>
      </c>
      <c r="D18" s="281">
        <v>4519</v>
      </c>
      <c r="E18" s="282">
        <f>D18/C18</f>
        <v>1.2483425414364642</v>
      </c>
      <c r="F18" s="283">
        <f>(D18/B18-1)</f>
        <v>0.34774828511780487</v>
      </c>
    </row>
    <row r="19" spans="1:6" ht="23.1" customHeight="1">
      <c r="A19" s="127" t="s">
        <v>23</v>
      </c>
      <c r="B19" s="176">
        <v>6395</v>
      </c>
      <c r="C19" s="281">
        <v>6905</v>
      </c>
      <c r="D19" s="281">
        <v>14699</v>
      </c>
      <c r="E19" s="282">
        <f>D19/C19</f>
        <v>2.1287472845763937</v>
      </c>
      <c r="F19" s="283">
        <f>(D19/B19-1)</f>
        <v>1.2985144644253324</v>
      </c>
    </row>
    <row r="20" spans="1:6" ht="23.1" customHeight="1">
      <c r="A20" s="127" t="s">
        <v>24</v>
      </c>
      <c r="B20" s="176">
        <v>48</v>
      </c>
      <c r="C20" s="281">
        <v>52</v>
      </c>
      <c r="D20" s="281">
        <v>74</v>
      </c>
      <c r="E20" s="282"/>
      <c r="F20" s="283"/>
    </row>
    <row r="21" spans="1:6" ht="23.1" customHeight="1">
      <c r="A21" s="161" t="s">
        <v>25</v>
      </c>
      <c r="B21" s="176">
        <v>6</v>
      </c>
      <c r="C21" s="281">
        <v>6</v>
      </c>
      <c r="D21" s="281"/>
      <c r="E21" s="282"/>
      <c r="F21" s="283"/>
    </row>
    <row r="22" spans="1:6" s="23" customFormat="1" ht="23.1" customHeight="1">
      <c r="A22" s="183" t="s">
        <v>26</v>
      </c>
      <c r="B22" s="343">
        <f>SUM(B23:B29)</f>
        <v>23459</v>
      </c>
      <c r="C22" s="280">
        <f>SUM(C23:C29)</f>
        <v>25329</v>
      </c>
      <c r="D22" s="280">
        <f>SUM(D23:D29)</f>
        <v>26112</v>
      </c>
      <c r="E22" s="278">
        <f>D22/C22</f>
        <v>1.0309131825180624</v>
      </c>
      <c r="F22" s="279">
        <f>(D22/B22-1)</f>
        <v>0.113090924591841</v>
      </c>
    </row>
    <row r="23" spans="1:6" ht="23.1" customHeight="1">
      <c r="A23" s="127" t="s">
        <v>27</v>
      </c>
      <c r="B23" s="176">
        <v>5556</v>
      </c>
      <c r="C23" s="281">
        <v>5998</v>
      </c>
      <c r="D23" s="281">
        <v>6372</v>
      </c>
      <c r="E23" s="282">
        <f>D23/C23</f>
        <v>1.0623541180393465</v>
      </c>
      <c r="F23" s="283">
        <f>(D23/B23-1)</f>
        <v>0.14686825053995678</v>
      </c>
    </row>
    <row r="24" spans="1:6" ht="23.1" customHeight="1">
      <c r="A24" s="127" t="s">
        <v>28</v>
      </c>
      <c r="B24" s="176">
        <v>6751</v>
      </c>
      <c r="C24" s="281">
        <v>7289</v>
      </c>
      <c r="D24" s="281">
        <v>5339</v>
      </c>
      <c r="E24" s="282">
        <f>D24/C24</f>
        <v>0.73247359034161064</v>
      </c>
      <c r="F24" s="283">
        <f>(D24/B24-1)</f>
        <v>-0.20915419937786994</v>
      </c>
    </row>
    <row r="25" spans="1:6" ht="23.1" customHeight="1">
      <c r="A25" s="127" t="s">
        <v>29</v>
      </c>
      <c r="B25" s="176">
        <v>5740</v>
      </c>
      <c r="C25" s="281">
        <v>6199</v>
      </c>
      <c r="D25" s="281">
        <v>2925</v>
      </c>
      <c r="E25" s="282">
        <f>D25/C25</f>
        <v>0.47185029843523146</v>
      </c>
      <c r="F25" s="283">
        <f>(D25/B25-1)</f>
        <v>-0.49041811846689898</v>
      </c>
    </row>
    <row r="26" spans="1:6" ht="23.1" customHeight="1">
      <c r="A26" s="127" t="s">
        <v>30</v>
      </c>
      <c r="B26" s="176"/>
      <c r="C26" s="281">
        <v>0</v>
      </c>
      <c r="D26" s="281">
        <v>25</v>
      </c>
      <c r="E26" s="282"/>
      <c r="F26" s="283"/>
    </row>
    <row r="27" spans="1:6" ht="23.1" customHeight="1">
      <c r="A27" s="127" t="s">
        <v>31</v>
      </c>
      <c r="B27" s="176">
        <v>3628</v>
      </c>
      <c r="C27" s="281">
        <v>3917</v>
      </c>
      <c r="D27" s="281">
        <v>10810</v>
      </c>
      <c r="E27" s="282">
        <f>D27/C27</f>
        <v>2.7597651263722236</v>
      </c>
      <c r="F27" s="283">
        <f>(D27/B27-1)</f>
        <v>1.9796030871003309</v>
      </c>
    </row>
    <row r="28" spans="1:6" ht="23.1" customHeight="1">
      <c r="A28" s="127" t="s">
        <v>32</v>
      </c>
      <c r="B28" s="176"/>
      <c r="C28" s="281">
        <v>67</v>
      </c>
      <c r="D28" s="281"/>
      <c r="E28" s="282"/>
      <c r="F28" s="283"/>
    </row>
    <row r="29" spans="1:6" ht="23.1" customHeight="1">
      <c r="A29" s="127" t="s">
        <v>33</v>
      </c>
      <c r="B29" s="176">
        <v>1784</v>
      </c>
      <c r="C29" s="281">
        <v>1859</v>
      </c>
      <c r="D29" s="281">
        <v>641</v>
      </c>
      <c r="E29" s="282">
        <f>D29/C29</f>
        <v>0.34480903711672944</v>
      </c>
      <c r="F29" s="283">
        <f>(D29/B29-1)</f>
        <v>-0.64069506726457393</v>
      </c>
    </row>
    <row r="30" spans="1:6" s="23" customFormat="1" ht="23.1" customHeight="1">
      <c r="A30" s="44" t="s">
        <v>34</v>
      </c>
      <c r="B30" s="344">
        <f>B22+B7</f>
        <v>33261</v>
      </c>
      <c r="C30" s="284">
        <f>C22+C7</f>
        <v>35912</v>
      </c>
      <c r="D30" s="284">
        <f>D22+D7</f>
        <v>45404</v>
      </c>
      <c r="E30" s="285">
        <f>D30/C30</f>
        <v>1.2643127645355312</v>
      </c>
      <c r="F30" s="286">
        <f>(D30/B30-1)</f>
        <v>0.36508222843570559</v>
      </c>
    </row>
  </sheetData>
  <mergeCells count="6">
    <mergeCell ref="A2:F2"/>
    <mergeCell ref="E3:F3"/>
    <mergeCell ref="A4:A5"/>
    <mergeCell ref="B4:B5"/>
    <mergeCell ref="C4:C5"/>
    <mergeCell ref="D4:F4"/>
  </mergeCells>
  <phoneticPr fontId="36" type="noConversion"/>
  <dataValidations count="1">
    <dataValidation type="whole" allowBlank="1" showInputMessage="1" showErrorMessage="1" error="不得保留小数" sqref="D9:D21 D65512:D65521 D65526:D65529 HP9:HP21 HP65512:HP65521 HP65526:HP65529">
      <formula1>-800000000000</formula1>
      <formula2>1000000000000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E3" sqref="E3:F3"/>
    </sheetView>
  </sheetViews>
  <sheetFormatPr defaultRowHeight="14.25"/>
  <cols>
    <col min="1" max="1" width="31.125" style="2" customWidth="1"/>
    <col min="2" max="2" width="10.625" style="2" customWidth="1"/>
    <col min="3" max="3" width="10.625" style="288" customWidth="1"/>
    <col min="4" max="4" width="10.625" style="273" customWidth="1"/>
    <col min="5" max="6" width="10.625" style="288" customWidth="1"/>
    <col min="7" max="219" width="9" style="2"/>
    <col min="220" max="220" width="55.125" style="2" customWidth="1"/>
    <col min="221" max="221" width="31.875" style="2" customWidth="1"/>
    <col min="222" max="16384" width="9" style="2"/>
  </cols>
  <sheetData>
    <row r="1" spans="1:6">
      <c r="A1" s="287" t="s">
        <v>756</v>
      </c>
    </row>
    <row r="2" spans="1:6" ht="25.5" customHeight="1">
      <c r="A2" s="358" t="s">
        <v>631</v>
      </c>
      <c r="B2" s="350"/>
      <c r="C2" s="350"/>
      <c r="D2" s="350"/>
      <c r="E2" s="350"/>
      <c r="F2" s="350"/>
    </row>
    <row r="3" spans="1:6" ht="20.25" customHeight="1">
      <c r="A3" s="1"/>
      <c r="B3" s="1"/>
      <c r="C3" s="305"/>
      <c r="E3" s="359" t="s">
        <v>2</v>
      </c>
      <c r="F3" s="359"/>
    </row>
    <row r="4" spans="1:6" s="1" customFormat="1" ht="24.95" customHeight="1">
      <c r="A4" s="353" t="s">
        <v>3</v>
      </c>
      <c r="B4" s="355" t="s">
        <v>4</v>
      </c>
      <c r="C4" s="360" t="s">
        <v>5</v>
      </c>
      <c r="D4" s="363" t="s">
        <v>6</v>
      </c>
      <c r="E4" s="363"/>
      <c r="F4" s="363"/>
    </row>
    <row r="5" spans="1:6" s="1" customFormat="1" ht="30" customHeight="1">
      <c r="A5" s="354"/>
      <c r="B5" s="356"/>
      <c r="C5" s="361"/>
      <c r="D5" s="289" t="s">
        <v>7</v>
      </c>
      <c r="E5" s="290" t="s">
        <v>8</v>
      </c>
      <c r="F5" s="291" t="s">
        <v>9</v>
      </c>
    </row>
    <row r="6" spans="1:6" s="171" customFormat="1" ht="12" customHeight="1">
      <c r="A6" s="144"/>
      <c r="B6" s="16"/>
      <c r="C6" s="292"/>
      <c r="D6" s="292"/>
      <c r="E6" s="293"/>
      <c r="F6" s="294"/>
    </row>
    <row r="7" spans="1:6" ht="24" customHeight="1">
      <c r="A7" s="127" t="s">
        <v>37</v>
      </c>
      <c r="B7" s="175">
        <v>27469</v>
      </c>
      <c r="C7" s="281">
        <v>32458</v>
      </c>
      <c r="D7" s="295">
        <f>53637-24141</f>
        <v>29496</v>
      </c>
      <c r="E7" s="296">
        <f t="shared" ref="E7:E30" si="0">D7/C7</f>
        <v>0.90874360712305136</v>
      </c>
      <c r="F7" s="283">
        <f t="shared" ref="F7:F26" si="1">(D7/B7-1)</f>
        <v>7.3792274928100809E-2</v>
      </c>
    </row>
    <row r="8" spans="1:6" ht="24" customHeight="1">
      <c r="A8" s="127" t="s">
        <v>38</v>
      </c>
      <c r="B8" s="175">
        <v>551</v>
      </c>
      <c r="C8" s="281">
        <v>563</v>
      </c>
      <c r="D8" s="295">
        <v>279</v>
      </c>
      <c r="E8" s="296">
        <f t="shared" si="0"/>
        <v>0.49555950266429838</v>
      </c>
      <c r="F8" s="283">
        <f t="shared" si="1"/>
        <v>-0.49364791288566245</v>
      </c>
    </row>
    <row r="9" spans="1:6" ht="24" customHeight="1">
      <c r="A9" s="127" t="s">
        <v>39</v>
      </c>
      <c r="B9" s="175">
        <v>17601</v>
      </c>
      <c r="C9" s="281">
        <v>17995</v>
      </c>
      <c r="D9" s="295">
        <v>18980</v>
      </c>
      <c r="E9" s="296">
        <f t="shared" si="0"/>
        <v>1.0547374270630732</v>
      </c>
      <c r="F9" s="283">
        <f t="shared" si="1"/>
        <v>7.8347821146525831E-2</v>
      </c>
    </row>
    <row r="10" spans="1:6" ht="24" customHeight="1">
      <c r="A10" s="127" t="s">
        <v>40</v>
      </c>
      <c r="B10" s="175">
        <v>97442</v>
      </c>
      <c r="C10" s="281">
        <v>100604</v>
      </c>
      <c r="D10" s="295">
        <f>115758-468</f>
        <v>115290</v>
      </c>
      <c r="E10" s="296">
        <f t="shared" si="0"/>
        <v>1.1459782911216254</v>
      </c>
      <c r="F10" s="283">
        <f t="shared" si="1"/>
        <v>0.18316537016892109</v>
      </c>
    </row>
    <row r="11" spans="1:6" ht="24" customHeight="1">
      <c r="A11" s="127" t="s">
        <v>41</v>
      </c>
      <c r="B11" s="175">
        <v>993</v>
      </c>
      <c r="C11" s="281">
        <v>1136</v>
      </c>
      <c r="D11" s="295">
        <v>1550</v>
      </c>
      <c r="E11" s="296">
        <f t="shared" si="0"/>
        <v>1.3644366197183098</v>
      </c>
      <c r="F11" s="283">
        <f t="shared" si="1"/>
        <v>0.56092648539778445</v>
      </c>
    </row>
    <row r="12" spans="1:6" ht="24" customHeight="1">
      <c r="A12" s="127" t="s">
        <v>42</v>
      </c>
      <c r="B12" s="175">
        <v>3534</v>
      </c>
      <c r="C12" s="281">
        <v>3613</v>
      </c>
      <c r="D12" s="295">
        <v>2257</v>
      </c>
      <c r="E12" s="296">
        <f t="shared" si="0"/>
        <v>0.62468862441184614</v>
      </c>
      <c r="F12" s="283">
        <f t="shared" si="1"/>
        <v>-0.36134691567628752</v>
      </c>
    </row>
    <row r="13" spans="1:6" ht="24" customHeight="1">
      <c r="A13" s="127" t="s">
        <v>43</v>
      </c>
      <c r="B13" s="175">
        <v>64067</v>
      </c>
      <c r="C13" s="281">
        <v>65995</v>
      </c>
      <c r="D13" s="295">
        <f>61347-528</f>
        <v>60819</v>
      </c>
      <c r="E13" s="296">
        <f t="shared" si="0"/>
        <v>0.92156981589514353</v>
      </c>
      <c r="F13" s="283">
        <f t="shared" si="1"/>
        <v>-5.0696926654908103E-2</v>
      </c>
    </row>
    <row r="14" spans="1:6" ht="24" customHeight="1">
      <c r="A14" s="127" t="s">
        <v>44</v>
      </c>
      <c r="B14" s="175">
        <v>29397</v>
      </c>
      <c r="C14" s="281">
        <v>24181</v>
      </c>
      <c r="D14" s="295">
        <v>34929</v>
      </c>
      <c r="E14" s="296">
        <f t="shared" si="0"/>
        <v>1.4444812042512716</v>
      </c>
      <c r="F14" s="283">
        <f t="shared" si="1"/>
        <v>0.18818246759873447</v>
      </c>
    </row>
    <row r="15" spans="1:6" ht="24" customHeight="1">
      <c r="A15" s="127" t="s">
        <v>45</v>
      </c>
      <c r="B15" s="175">
        <v>20637</v>
      </c>
      <c r="C15" s="281">
        <v>19610</v>
      </c>
      <c r="D15" s="295">
        <v>30592</v>
      </c>
      <c r="E15" s="296">
        <f t="shared" si="0"/>
        <v>1.5600203977562468</v>
      </c>
      <c r="F15" s="283">
        <f t="shared" si="1"/>
        <v>0.48238600571788526</v>
      </c>
    </row>
    <row r="16" spans="1:6" ht="24" customHeight="1">
      <c r="A16" s="127" t="s">
        <v>46</v>
      </c>
      <c r="B16" s="175">
        <v>52059</v>
      </c>
      <c r="C16" s="281">
        <v>52658</v>
      </c>
      <c r="D16" s="295">
        <f>63160-2835</f>
        <v>60325</v>
      </c>
      <c r="E16" s="296">
        <f t="shared" si="0"/>
        <v>1.1455999088457594</v>
      </c>
      <c r="F16" s="283">
        <f t="shared" si="1"/>
        <v>0.15878138266197972</v>
      </c>
    </row>
    <row r="17" spans="1:6" ht="24" customHeight="1">
      <c r="A17" s="127" t="s">
        <v>47</v>
      </c>
      <c r="B17" s="175">
        <v>69497</v>
      </c>
      <c r="C17" s="281">
        <v>74534</v>
      </c>
      <c r="D17" s="295">
        <f>91150-1896</f>
        <v>89254</v>
      </c>
      <c r="E17" s="296">
        <f t="shared" si="0"/>
        <v>1.1974937612364827</v>
      </c>
      <c r="F17" s="283">
        <f t="shared" si="1"/>
        <v>0.28428565261809857</v>
      </c>
    </row>
    <row r="18" spans="1:6" ht="24" customHeight="1">
      <c r="A18" s="127" t="s">
        <v>48</v>
      </c>
      <c r="B18" s="175">
        <v>8200</v>
      </c>
      <c r="C18" s="281">
        <v>8383</v>
      </c>
      <c r="D18" s="295">
        <v>9894</v>
      </c>
      <c r="E18" s="296">
        <f t="shared" si="0"/>
        <v>1.1802457354169151</v>
      </c>
      <c r="F18" s="283">
        <f t="shared" si="1"/>
        <v>0.2065853658536585</v>
      </c>
    </row>
    <row r="19" spans="1:6" ht="24" customHeight="1">
      <c r="A19" s="127" t="s">
        <v>49</v>
      </c>
      <c r="B19" s="175">
        <v>3000</v>
      </c>
      <c r="C19" s="281">
        <v>3067</v>
      </c>
      <c r="D19" s="295">
        <v>3211</v>
      </c>
      <c r="E19" s="296">
        <f t="shared" si="0"/>
        <v>1.0469514183240951</v>
      </c>
      <c r="F19" s="283">
        <f t="shared" si="1"/>
        <v>7.0333333333333359E-2</v>
      </c>
    </row>
    <row r="20" spans="1:6" ht="24" customHeight="1">
      <c r="A20" s="127" t="s">
        <v>50</v>
      </c>
      <c r="B20" s="175">
        <v>1343</v>
      </c>
      <c r="C20" s="281">
        <v>1373</v>
      </c>
      <c r="D20" s="295">
        <v>1083</v>
      </c>
      <c r="E20" s="296">
        <f t="shared" si="0"/>
        <v>0.78878368536052434</v>
      </c>
      <c r="F20" s="283">
        <f t="shared" si="1"/>
        <v>-0.19359642591213699</v>
      </c>
    </row>
    <row r="21" spans="1:6" ht="24" customHeight="1">
      <c r="A21" s="127" t="s">
        <v>51</v>
      </c>
      <c r="B21" s="175">
        <v>104</v>
      </c>
      <c r="C21" s="281">
        <v>107</v>
      </c>
      <c r="D21" s="295">
        <v>334</v>
      </c>
      <c r="E21" s="296">
        <f t="shared" si="0"/>
        <v>3.1214953271028039</v>
      </c>
      <c r="F21" s="283">
        <f t="shared" si="1"/>
        <v>2.2115384615384617</v>
      </c>
    </row>
    <row r="22" spans="1:6" ht="24" customHeight="1">
      <c r="A22" s="127" t="s">
        <v>52</v>
      </c>
      <c r="B22" s="175">
        <v>122</v>
      </c>
      <c r="C22" s="281">
        <v>125</v>
      </c>
      <c r="D22" s="295">
        <v>132</v>
      </c>
      <c r="E22" s="296">
        <f t="shared" si="0"/>
        <v>1.056</v>
      </c>
      <c r="F22" s="283">
        <f t="shared" si="1"/>
        <v>8.1967213114754189E-2</v>
      </c>
    </row>
    <row r="23" spans="1:6" ht="24" customHeight="1">
      <c r="A23" s="127" t="s">
        <v>53</v>
      </c>
      <c r="B23" s="175">
        <v>5476</v>
      </c>
      <c r="C23" s="281">
        <v>5598</v>
      </c>
      <c r="D23" s="295">
        <v>3103</v>
      </c>
      <c r="E23" s="296">
        <f t="shared" si="0"/>
        <v>0.55430510896748841</v>
      </c>
      <c r="F23" s="283">
        <f t="shared" si="1"/>
        <v>-0.43334550766983204</v>
      </c>
    </row>
    <row r="24" spans="1:6" ht="24" customHeight="1">
      <c r="A24" s="127" t="s">
        <v>54</v>
      </c>
      <c r="B24" s="175">
        <v>4397</v>
      </c>
      <c r="C24" s="281">
        <v>4496</v>
      </c>
      <c r="D24" s="295">
        <v>9195</v>
      </c>
      <c r="E24" s="296">
        <f t="shared" si="0"/>
        <v>2.0451512455516014</v>
      </c>
      <c r="F24" s="283">
        <f t="shared" si="1"/>
        <v>1.0911985444621335</v>
      </c>
    </row>
    <row r="25" spans="1:6" ht="24" customHeight="1">
      <c r="A25" s="127" t="s">
        <v>55</v>
      </c>
      <c r="B25" s="175">
        <v>424</v>
      </c>
      <c r="C25" s="281">
        <v>434</v>
      </c>
      <c r="D25" s="295">
        <v>289</v>
      </c>
      <c r="E25" s="296">
        <f t="shared" si="0"/>
        <v>0.66589861751152069</v>
      </c>
      <c r="F25" s="283">
        <f t="shared" si="1"/>
        <v>-0.31839622641509435</v>
      </c>
    </row>
    <row r="26" spans="1:6" ht="24" customHeight="1">
      <c r="A26" s="127" t="s">
        <v>56</v>
      </c>
      <c r="B26" s="175">
        <v>990</v>
      </c>
      <c r="C26" s="281">
        <v>1012</v>
      </c>
      <c r="D26" s="295">
        <v>1787</v>
      </c>
      <c r="E26" s="296">
        <f t="shared" si="0"/>
        <v>1.7658102766798418</v>
      </c>
      <c r="F26" s="283">
        <f t="shared" si="1"/>
        <v>0.80505050505050502</v>
      </c>
    </row>
    <row r="27" spans="1:6" ht="24" customHeight="1">
      <c r="A27" s="127" t="s">
        <v>57</v>
      </c>
      <c r="B27" s="175"/>
      <c r="C27" s="281">
        <v>3800</v>
      </c>
      <c r="D27" s="295"/>
      <c r="E27" s="296">
        <f t="shared" si="0"/>
        <v>0</v>
      </c>
      <c r="F27" s="283"/>
    </row>
    <row r="28" spans="1:6" ht="24" customHeight="1">
      <c r="A28" s="127" t="s">
        <v>58</v>
      </c>
      <c r="B28" s="175">
        <v>1280</v>
      </c>
      <c r="C28" s="281"/>
      <c r="D28" s="295">
        <v>0</v>
      </c>
      <c r="E28" s="296" t="e">
        <f t="shared" si="0"/>
        <v>#DIV/0!</v>
      </c>
      <c r="F28" s="283"/>
    </row>
    <row r="29" spans="1:6" ht="24" customHeight="1">
      <c r="A29" s="127" t="s">
        <v>59</v>
      </c>
      <c r="B29" s="175">
        <v>3117</v>
      </c>
      <c r="C29" s="281">
        <v>3284</v>
      </c>
      <c r="D29" s="295">
        <v>3284</v>
      </c>
      <c r="E29" s="296">
        <f t="shared" si="0"/>
        <v>1</v>
      </c>
      <c r="F29" s="283">
        <f>(D29/B29-1)</f>
        <v>5.3577157523259533E-2</v>
      </c>
    </row>
    <row r="30" spans="1:6" s="23" customFormat="1" ht="21.95" customHeight="1">
      <c r="A30" s="44" t="s">
        <v>60</v>
      </c>
      <c r="B30" s="177">
        <f>SUM(B7:B29)</f>
        <v>411700</v>
      </c>
      <c r="C30" s="297">
        <f>SUM(C7:C29)</f>
        <v>425026</v>
      </c>
      <c r="D30" s="297">
        <f>SUM(D7:D29)</f>
        <v>476083</v>
      </c>
      <c r="E30" s="298">
        <f t="shared" si="0"/>
        <v>1.1201267687153256</v>
      </c>
      <c r="F30" s="286">
        <f>(D30/B30-1)</f>
        <v>0.15638328880252605</v>
      </c>
    </row>
  </sheetData>
  <mergeCells count="6">
    <mergeCell ref="A2:F2"/>
    <mergeCell ref="E3:F3"/>
    <mergeCell ref="A4:A5"/>
    <mergeCell ref="B4:B5"/>
    <mergeCell ref="C4:C5"/>
    <mergeCell ref="D4:F4"/>
  </mergeCells>
  <phoneticPr fontId="36" type="noConversion"/>
  <dataValidations count="1">
    <dataValidation type="whole" allowBlank="1" showInputMessage="1" showErrorMessage="1" error="不得保留小数" sqref="D22:D29 HM22:HM30 D9:D16 D65512:D65521 D65526:D65529 HM9:HM16 HM65512:HM65521 HM65526:HM65529">
      <formula1>-800000000000</formula1>
      <formula2>1000000000000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6"/>
  <sheetViews>
    <sheetView workbookViewId="0">
      <selection activeCell="D8" sqref="D8"/>
    </sheetView>
  </sheetViews>
  <sheetFormatPr defaultRowHeight="14.25"/>
  <cols>
    <col min="1" max="1" width="68" style="2" customWidth="1"/>
    <col min="2" max="2" width="21.875" style="273" customWidth="1"/>
    <col min="3" max="218" width="9" style="2"/>
    <col min="219" max="219" width="55.125" style="2" customWidth="1"/>
    <col min="220" max="220" width="31.875" style="2" customWidth="1"/>
    <col min="221" max="16384" width="9" style="2"/>
  </cols>
  <sheetData>
    <row r="1" spans="1:5">
      <c r="A1" s="287" t="s">
        <v>757</v>
      </c>
    </row>
    <row r="2" spans="1:5" ht="30" customHeight="1">
      <c r="A2" s="364" t="s">
        <v>607</v>
      </c>
      <c r="B2" s="365"/>
      <c r="C2" s="4"/>
    </row>
    <row r="3" spans="1:5" ht="20.25" customHeight="1">
      <c r="A3" s="1"/>
      <c r="B3" s="345" t="s">
        <v>61</v>
      </c>
    </row>
    <row r="4" spans="1:5" s="1" customFormat="1" ht="14.25" customHeight="1">
      <c r="A4" s="356" t="s">
        <v>62</v>
      </c>
      <c r="B4" s="361" t="s">
        <v>63</v>
      </c>
      <c r="E4" s="2"/>
    </row>
    <row r="5" spans="1:5" s="1" customFormat="1" ht="14.25" customHeight="1">
      <c r="A5" s="366"/>
      <c r="B5" s="367"/>
      <c r="E5" s="2"/>
    </row>
    <row r="6" spans="1:5" ht="15" customHeight="1">
      <c r="A6" s="6" t="s">
        <v>37</v>
      </c>
      <c r="B6" s="299">
        <f>53637-24141</f>
        <v>29496</v>
      </c>
    </row>
    <row r="7" spans="1:5" ht="15" customHeight="1">
      <c r="A7" s="7" t="s">
        <v>229</v>
      </c>
      <c r="B7" s="300">
        <v>919</v>
      </c>
    </row>
    <row r="8" spans="1:5" ht="15" customHeight="1">
      <c r="A8" s="7" t="s">
        <v>230</v>
      </c>
      <c r="B8" s="300">
        <v>914</v>
      </c>
    </row>
    <row r="9" spans="1:5" ht="15" customHeight="1">
      <c r="A9" s="8" t="s">
        <v>231</v>
      </c>
      <c r="B9" s="300">
        <v>5</v>
      </c>
    </row>
    <row r="10" spans="1:5" ht="15" customHeight="1">
      <c r="A10" s="7" t="s">
        <v>232</v>
      </c>
      <c r="B10" s="300">
        <v>648</v>
      </c>
    </row>
    <row r="11" spans="1:5" ht="15" customHeight="1">
      <c r="A11" s="7" t="s">
        <v>230</v>
      </c>
      <c r="B11" s="300">
        <v>618</v>
      </c>
    </row>
    <row r="12" spans="1:5" ht="15" customHeight="1">
      <c r="A12" s="7" t="s">
        <v>233</v>
      </c>
      <c r="B12" s="300">
        <v>30</v>
      </c>
    </row>
    <row r="13" spans="1:5" ht="15" customHeight="1">
      <c r="A13" s="7" t="s">
        <v>234</v>
      </c>
      <c r="B13" s="300">
        <f>30154-24141</f>
        <v>6013</v>
      </c>
    </row>
    <row r="14" spans="1:5" ht="15" customHeight="1">
      <c r="A14" s="7" t="s">
        <v>230</v>
      </c>
      <c r="B14" s="300">
        <f>29939-24141</f>
        <v>5798</v>
      </c>
    </row>
    <row r="15" spans="1:5" ht="15" customHeight="1">
      <c r="A15" s="9" t="s">
        <v>235</v>
      </c>
      <c r="B15" s="300">
        <v>5</v>
      </c>
    </row>
    <row r="16" spans="1:5" ht="15" customHeight="1">
      <c r="A16" s="7" t="s">
        <v>236</v>
      </c>
      <c r="B16" s="300">
        <v>152</v>
      </c>
    </row>
    <row r="17" spans="1:2" ht="15" customHeight="1">
      <c r="A17" s="7" t="s">
        <v>237</v>
      </c>
      <c r="B17" s="300">
        <v>13</v>
      </c>
    </row>
    <row r="18" spans="1:2" ht="15" customHeight="1">
      <c r="A18" s="7" t="s">
        <v>238</v>
      </c>
      <c r="B18" s="300">
        <v>45</v>
      </c>
    </row>
    <row r="19" spans="1:2" ht="15" customHeight="1">
      <c r="A19" s="9" t="s">
        <v>239</v>
      </c>
      <c r="B19" s="300">
        <v>1557</v>
      </c>
    </row>
    <row r="20" spans="1:2" ht="15" customHeight="1">
      <c r="A20" s="9" t="s">
        <v>230</v>
      </c>
      <c r="B20" s="300">
        <v>1377</v>
      </c>
    </row>
    <row r="21" spans="1:2" ht="15" customHeight="1">
      <c r="A21" s="9" t="s">
        <v>240</v>
      </c>
      <c r="B21" s="300">
        <v>140</v>
      </c>
    </row>
    <row r="22" spans="1:2" ht="15" customHeight="1">
      <c r="A22" s="9" t="s">
        <v>241</v>
      </c>
      <c r="B22" s="300">
        <v>28</v>
      </c>
    </row>
    <row r="23" spans="1:2" ht="15" customHeight="1">
      <c r="A23" s="7" t="s">
        <v>242</v>
      </c>
      <c r="B23" s="300">
        <v>12</v>
      </c>
    </row>
    <row r="24" spans="1:2" ht="15" customHeight="1">
      <c r="A24" s="9" t="s">
        <v>243</v>
      </c>
      <c r="B24" s="300">
        <v>812</v>
      </c>
    </row>
    <row r="25" spans="1:2" ht="15" customHeight="1">
      <c r="A25" s="9" t="s">
        <v>230</v>
      </c>
      <c r="B25" s="300">
        <v>441</v>
      </c>
    </row>
    <row r="26" spans="1:2" ht="15" customHeight="1">
      <c r="A26" s="7" t="s">
        <v>244</v>
      </c>
      <c r="B26" s="300">
        <v>348</v>
      </c>
    </row>
    <row r="27" spans="1:2" ht="15" customHeight="1">
      <c r="A27" s="7" t="s">
        <v>245</v>
      </c>
      <c r="B27" s="300">
        <v>23</v>
      </c>
    </row>
    <row r="28" spans="1:2" ht="15" customHeight="1">
      <c r="A28" s="9" t="s">
        <v>246</v>
      </c>
      <c r="B28" s="300">
        <v>1054</v>
      </c>
    </row>
    <row r="29" spans="1:2" ht="15" customHeight="1">
      <c r="A29" s="9" t="s">
        <v>230</v>
      </c>
      <c r="B29" s="300">
        <v>1054</v>
      </c>
    </row>
    <row r="30" spans="1:2" ht="15" customHeight="1">
      <c r="A30" s="7" t="s">
        <v>247</v>
      </c>
      <c r="B30" s="300">
        <v>4380</v>
      </c>
    </row>
    <row r="31" spans="1:2" ht="15" customHeight="1">
      <c r="A31" s="9" t="s">
        <v>230</v>
      </c>
      <c r="B31" s="300">
        <v>3513</v>
      </c>
    </row>
    <row r="32" spans="1:2" ht="15" customHeight="1">
      <c r="A32" s="9" t="s">
        <v>248</v>
      </c>
      <c r="B32" s="300">
        <v>867</v>
      </c>
    </row>
    <row r="33" spans="1:2" ht="15" customHeight="1">
      <c r="A33" s="9" t="s">
        <v>249</v>
      </c>
      <c r="B33" s="300">
        <v>470</v>
      </c>
    </row>
    <row r="34" spans="1:2" ht="15" customHeight="1">
      <c r="A34" s="9" t="s">
        <v>230</v>
      </c>
      <c r="B34" s="300">
        <v>470</v>
      </c>
    </row>
    <row r="35" spans="1:2" ht="15" customHeight="1">
      <c r="A35" s="8" t="s">
        <v>250</v>
      </c>
      <c r="B35" s="300">
        <v>919</v>
      </c>
    </row>
    <row r="36" spans="1:2" ht="15" customHeight="1">
      <c r="A36" s="7" t="s">
        <v>251</v>
      </c>
      <c r="B36" s="300">
        <v>57</v>
      </c>
    </row>
    <row r="37" spans="1:2" ht="15" customHeight="1">
      <c r="A37" s="8" t="s">
        <v>252</v>
      </c>
      <c r="B37" s="300">
        <v>862</v>
      </c>
    </row>
    <row r="38" spans="1:2" ht="15" customHeight="1">
      <c r="A38" s="7" t="s">
        <v>253</v>
      </c>
      <c r="B38" s="300">
        <v>1399</v>
      </c>
    </row>
    <row r="39" spans="1:2" ht="15" customHeight="1">
      <c r="A39" s="7" t="s">
        <v>230</v>
      </c>
      <c r="B39" s="300">
        <v>1399</v>
      </c>
    </row>
    <row r="40" spans="1:2" ht="15" customHeight="1">
      <c r="A40" s="9" t="s">
        <v>254</v>
      </c>
      <c r="B40" s="300">
        <v>916</v>
      </c>
    </row>
    <row r="41" spans="1:2" ht="15" customHeight="1">
      <c r="A41" s="9" t="s">
        <v>230</v>
      </c>
      <c r="B41" s="300">
        <v>726</v>
      </c>
    </row>
    <row r="42" spans="1:2" ht="15" customHeight="1">
      <c r="A42" s="9" t="s">
        <v>255</v>
      </c>
      <c r="B42" s="300">
        <v>180</v>
      </c>
    </row>
    <row r="43" spans="1:2" ht="15" customHeight="1">
      <c r="A43" s="7" t="s">
        <v>256</v>
      </c>
      <c r="B43" s="300">
        <v>10</v>
      </c>
    </row>
    <row r="44" spans="1:2" ht="15" customHeight="1">
      <c r="A44" s="7" t="s">
        <v>257</v>
      </c>
      <c r="B44" s="300">
        <v>19</v>
      </c>
    </row>
    <row r="45" spans="1:2" ht="15" customHeight="1">
      <c r="A45" s="10" t="s">
        <v>258</v>
      </c>
      <c r="B45" s="301">
        <v>19</v>
      </c>
    </row>
    <row r="46" spans="1:2" ht="15" customHeight="1">
      <c r="A46" s="11" t="s">
        <v>259</v>
      </c>
      <c r="B46" s="299">
        <v>184</v>
      </c>
    </row>
    <row r="47" spans="1:2" ht="15" customHeight="1">
      <c r="A47" s="8" t="s">
        <v>260</v>
      </c>
      <c r="B47" s="300">
        <v>184</v>
      </c>
    </row>
    <row r="48" spans="1:2" ht="15" customHeight="1">
      <c r="A48" s="7" t="s">
        <v>261</v>
      </c>
      <c r="B48" s="300">
        <v>87</v>
      </c>
    </row>
    <row r="49" spans="1:2" ht="15" customHeight="1">
      <c r="A49" s="7" t="s">
        <v>230</v>
      </c>
      <c r="B49" s="302">
        <v>83</v>
      </c>
    </row>
    <row r="50" spans="1:2" ht="15" customHeight="1">
      <c r="A50" s="8" t="s">
        <v>262</v>
      </c>
      <c r="B50" s="300">
        <v>4</v>
      </c>
    </row>
    <row r="51" spans="1:2" ht="15" customHeight="1">
      <c r="A51" s="9" t="s">
        <v>263</v>
      </c>
      <c r="B51" s="300">
        <v>461</v>
      </c>
    </row>
    <row r="52" spans="1:2" ht="15" customHeight="1">
      <c r="A52" s="9" t="s">
        <v>230</v>
      </c>
      <c r="B52" s="300">
        <v>399</v>
      </c>
    </row>
    <row r="53" spans="1:2" ht="15" customHeight="1">
      <c r="A53" s="9" t="s">
        <v>264</v>
      </c>
      <c r="B53" s="300">
        <v>62</v>
      </c>
    </row>
    <row r="54" spans="1:2" ht="15" customHeight="1">
      <c r="A54" s="9" t="s">
        <v>265</v>
      </c>
      <c r="B54" s="300">
        <v>3988</v>
      </c>
    </row>
    <row r="55" spans="1:2" ht="15" customHeight="1">
      <c r="A55" s="9" t="s">
        <v>230</v>
      </c>
      <c r="B55" s="303">
        <v>3423</v>
      </c>
    </row>
    <row r="56" spans="1:2" ht="15" customHeight="1">
      <c r="A56" s="9" t="s">
        <v>266</v>
      </c>
      <c r="B56" s="303">
        <v>87</v>
      </c>
    </row>
    <row r="57" spans="1:2" ht="15" customHeight="1">
      <c r="A57" s="7" t="s">
        <v>267</v>
      </c>
      <c r="B57" s="303">
        <v>478</v>
      </c>
    </row>
    <row r="58" spans="1:2" ht="15" customHeight="1">
      <c r="A58" s="9" t="s">
        <v>268</v>
      </c>
      <c r="B58" s="303">
        <v>1197</v>
      </c>
    </row>
    <row r="59" spans="1:2" ht="15" customHeight="1">
      <c r="A59" s="7" t="s">
        <v>230</v>
      </c>
      <c r="B59" s="303">
        <v>287</v>
      </c>
    </row>
    <row r="60" spans="1:2" ht="15" customHeight="1">
      <c r="A60" s="9" t="s">
        <v>248</v>
      </c>
      <c r="B60" s="303">
        <v>496</v>
      </c>
    </row>
    <row r="61" spans="1:2" ht="15" customHeight="1">
      <c r="A61" s="9" t="s">
        <v>269</v>
      </c>
      <c r="B61" s="303">
        <v>414</v>
      </c>
    </row>
    <row r="62" spans="1:2" ht="15" customHeight="1">
      <c r="A62" s="8" t="s">
        <v>270</v>
      </c>
      <c r="B62" s="300">
        <v>396</v>
      </c>
    </row>
    <row r="63" spans="1:2" ht="15" customHeight="1">
      <c r="A63" s="7" t="s">
        <v>230</v>
      </c>
      <c r="B63" s="300">
        <v>389</v>
      </c>
    </row>
    <row r="64" spans="1:2" ht="15" customHeight="1">
      <c r="A64" s="9" t="s">
        <v>248</v>
      </c>
      <c r="B64" s="300">
        <v>7</v>
      </c>
    </row>
    <row r="65" spans="1:2" ht="15" customHeight="1">
      <c r="A65" s="9" t="s">
        <v>271</v>
      </c>
      <c r="B65" s="300">
        <v>286</v>
      </c>
    </row>
    <row r="66" spans="1:2" ht="15" customHeight="1">
      <c r="A66" s="9" t="s">
        <v>230</v>
      </c>
      <c r="B66" s="300">
        <v>284</v>
      </c>
    </row>
    <row r="67" spans="1:2" ht="15" customHeight="1">
      <c r="A67" s="9" t="s">
        <v>272</v>
      </c>
      <c r="B67" s="300">
        <v>2</v>
      </c>
    </row>
    <row r="68" spans="1:2" ht="15" customHeight="1">
      <c r="A68" s="9" t="s">
        <v>273</v>
      </c>
      <c r="B68" s="300">
        <v>3791</v>
      </c>
    </row>
    <row r="69" spans="1:2" ht="15" customHeight="1">
      <c r="A69" s="8" t="s">
        <v>230</v>
      </c>
      <c r="B69" s="300">
        <v>3596</v>
      </c>
    </row>
    <row r="70" spans="1:2" ht="15" customHeight="1">
      <c r="A70" s="9" t="s">
        <v>274</v>
      </c>
      <c r="B70" s="300">
        <v>6</v>
      </c>
    </row>
    <row r="71" spans="1:2" ht="15" customHeight="1">
      <c r="A71" s="9" t="s">
        <v>275</v>
      </c>
      <c r="B71" s="300">
        <v>2</v>
      </c>
    </row>
    <row r="72" spans="1:2" ht="15" customHeight="1">
      <c r="A72" s="7" t="s">
        <v>276</v>
      </c>
      <c r="B72" s="300">
        <v>187</v>
      </c>
    </row>
    <row r="73" spans="1:2" ht="15" customHeight="1">
      <c r="A73" s="9" t="s">
        <v>38</v>
      </c>
      <c r="B73" s="300">
        <v>279</v>
      </c>
    </row>
    <row r="74" spans="1:2" ht="15" customHeight="1">
      <c r="A74" s="8" t="s">
        <v>277</v>
      </c>
      <c r="B74" s="300">
        <v>279</v>
      </c>
    </row>
    <row r="75" spans="1:2" ht="15" customHeight="1">
      <c r="A75" s="7" t="s">
        <v>278</v>
      </c>
      <c r="B75" s="300">
        <v>33</v>
      </c>
    </row>
    <row r="76" spans="1:2" ht="15" customHeight="1">
      <c r="A76" s="7" t="s">
        <v>279</v>
      </c>
      <c r="B76" s="300">
        <v>63</v>
      </c>
    </row>
    <row r="77" spans="1:2" ht="15" customHeight="1">
      <c r="A77" s="9" t="s">
        <v>280</v>
      </c>
      <c r="B77" s="300">
        <v>183</v>
      </c>
    </row>
    <row r="78" spans="1:2" ht="15" customHeight="1">
      <c r="A78" s="9" t="s">
        <v>39</v>
      </c>
      <c r="B78" s="300">
        <v>18980</v>
      </c>
    </row>
    <row r="79" spans="1:2" ht="15" customHeight="1">
      <c r="A79" s="9" t="s">
        <v>281</v>
      </c>
      <c r="B79" s="300">
        <v>47</v>
      </c>
    </row>
    <row r="80" spans="1:2" ht="15" customHeight="1">
      <c r="A80" s="9" t="s">
        <v>282</v>
      </c>
      <c r="B80" s="300">
        <v>47</v>
      </c>
    </row>
    <row r="81" spans="1:2" ht="15" customHeight="1">
      <c r="A81" s="9" t="s">
        <v>283</v>
      </c>
      <c r="B81" s="300">
        <v>12615</v>
      </c>
    </row>
    <row r="82" spans="1:2" ht="15" customHeight="1">
      <c r="A82" s="7" t="s">
        <v>230</v>
      </c>
      <c r="B82" s="300">
        <v>11304</v>
      </c>
    </row>
    <row r="83" spans="1:2" ht="15" customHeight="1">
      <c r="A83" s="7" t="s">
        <v>284</v>
      </c>
      <c r="B83" s="300">
        <v>1311</v>
      </c>
    </row>
    <row r="84" spans="1:2" ht="15" customHeight="1">
      <c r="A84" s="9" t="s">
        <v>285</v>
      </c>
      <c r="B84" s="300">
        <v>1457</v>
      </c>
    </row>
    <row r="85" spans="1:2" ht="15" customHeight="1">
      <c r="A85" s="8" t="s">
        <v>230</v>
      </c>
      <c r="B85" s="300">
        <v>1283</v>
      </c>
    </row>
    <row r="86" spans="1:2" ht="15" customHeight="1">
      <c r="A86" s="7" t="s">
        <v>286</v>
      </c>
      <c r="B86" s="300">
        <v>174</v>
      </c>
    </row>
    <row r="87" spans="1:2" ht="15" customHeight="1">
      <c r="A87" s="7" t="s">
        <v>287</v>
      </c>
      <c r="B87" s="300">
        <v>3829</v>
      </c>
    </row>
    <row r="88" spans="1:2" ht="15" customHeight="1">
      <c r="A88" s="7" t="s">
        <v>230</v>
      </c>
      <c r="B88" s="300">
        <v>3029</v>
      </c>
    </row>
    <row r="89" spans="1:2" ht="15" customHeight="1">
      <c r="A89" s="9" t="s">
        <v>288</v>
      </c>
      <c r="B89" s="300">
        <v>800</v>
      </c>
    </row>
    <row r="90" spans="1:2" ht="15" customHeight="1">
      <c r="A90" s="10" t="s">
        <v>289</v>
      </c>
      <c r="B90" s="301">
        <v>1032</v>
      </c>
    </row>
    <row r="91" spans="1:2" ht="15" customHeight="1">
      <c r="A91" s="11" t="s">
        <v>230</v>
      </c>
      <c r="B91" s="299">
        <v>881</v>
      </c>
    </row>
    <row r="92" spans="1:2" ht="15" customHeight="1">
      <c r="A92" s="8" t="s">
        <v>290</v>
      </c>
      <c r="B92" s="300">
        <v>4</v>
      </c>
    </row>
    <row r="93" spans="1:2" ht="15" customHeight="1">
      <c r="A93" s="9" t="s">
        <v>291</v>
      </c>
      <c r="B93" s="300">
        <v>147</v>
      </c>
    </row>
    <row r="94" spans="1:2" ht="15" customHeight="1">
      <c r="A94" s="7" t="s">
        <v>40</v>
      </c>
      <c r="B94" s="300">
        <f>115758-468</f>
        <v>115290</v>
      </c>
    </row>
    <row r="95" spans="1:2" ht="15" customHeight="1">
      <c r="A95" s="7" t="s">
        <v>292</v>
      </c>
      <c r="B95" s="300">
        <f>7687-410</f>
        <v>7277</v>
      </c>
    </row>
    <row r="96" spans="1:2" ht="15" customHeight="1">
      <c r="A96" s="7" t="s">
        <v>230</v>
      </c>
      <c r="B96" s="300">
        <f>7687-410</f>
        <v>7277</v>
      </c>
    </row>
    <row r="97" spans="1:2" ht="15" customHeight="1">
      <c r="A97" s="7" t="s">
        <v>293</v>
      </c>
      <c r="B97" s="300">
        <f>91162-58</f>
        <v>91104</v>
      </c>
    </row>
    <row r="98" spans="1:2" ht="15" customHeight="1">
      <c r="A98" s="9" t="s">
        <v>294</v>
      </c>
      <c r="B98" s="300">
        <v>6661</v>
      </c>
    </row>
    <row r="99" spans="1:2" ht="15" customHeight="1">
      <c r="A99" s="9" t="s">
        <v>295</v>
      </c>
      <c r="B99" s="300">
        <v>23820</v>
      </c>
    </row>
    <row r="100" spans="1:2" ht="15" customHeight="1">
      <c r="A100" s="9" t="s">
        <v>296</v>
      </c>
      <c r="B100" s="300">
        <v>19330</v>
      </c>
    </row>
    <row r="101" spans="1:2" ht="15" customHeight="1">
      <c r="A101" s="7" t="s">
        <v>297</v>
      </c>
      <c r="B101" s="300">
        <v>12050</v>
      </c>
    </row>
    <row r="102" spans="1:2" ht="15" customHeight="1">
      <c r="A102" s="7" t="s">
        <v>298</v>
      </c>
      <c r="B102" s="300">
        <v>150</v>
      </c>
    </row>
    <row r="103" spans="1:2" ht="15" customHeight="1">
      <c r="A103" s="7" t="s">
        <v>299</v>
      </c>
      <c r="B103" s="300">
        <f>29151-58</f>
        <v>29093</v>
      </c>
    </row>
    <row r="104" spans="1:2" ht="15" customHeight="1">
      <c r="A104" s="9" t="s">
        <v>300</v>
      </c>
      <c r="B104" s="300">
        <v>2809</v>
      </c>
    </row>
    <row r="105" spans="1:2" ht="15" customHeight="1">
      <c r="A105" s="8" t="s">
        <v>301</v>
      </c>
      <c r="B105" s="300">
        <v>2809</v>
      </c>
    </row>
    <row r="106" spans="1:2" ht="15" customHeight="1">
      <c r="A106" s="9" t="s">
        <v>302</v>
      </c>
      <c r="B106" s="300">
        <v>24</v>
      </c>
    </row>
    <row r="107" spans="1:2" ht="15" customHeight="1">
      <c r="A107" s="7" t="s">
        <v>303</v>
      </c>
      <c r="B107" s="300">
        <v>24</v>
      </c>
    </row>
    <row r="108" spans="1:2" ht="15" customHeight="1">
      <c r="A108" s="7" t="s">
        <v>304</v>
      </c>
      <c r="B108" s="300">
        <v>8</v>
      </c>
    </row>
    <row r="109" spans="1:2" ht="15" customHeight="1">
      <c r="A109" s="9" t="s">
        <v>305</v>
      </c>
      <c r="B109" s="300">
        <v>8</v>
      </c>
    </row>
    <row r="110" spans="1:2" ht="15" customHeight="1">
      <c r="A110" s="9" t="s">
        <v>306</v>
      </c>
      <c r="B110" s="300">
        <v>638</v>
      </c>
    </row>
    <row r="111" spans="1:2" ht="15" customHeight="1">
      <c r="A111" s="7" t="s">
        <v>307</v>
      </c>
      <c r="B111" s="300">
        <v>638</v>
      </c>
    </row>
    <row r="112" spans="1:2" ht="15" customHeight="1">
      <c r="A112" s="7" t="s">
        <v>308</v>
      </c>
      <c r="B112" s="300">
        <v>1123</v>
      </c>
    </row>
    <row r="113" spans="1:2" ht="15" customHeight="1">
      <c r="A113" s="7" t="s">
        <v>309</v>
      </c>
      <c r="B113" s="300">
        <v>692</v>
      </c>
    </row>
    <row r="114" spans="1:2" ht="15" customHeight="1">
      <c r="A114" s="7" t="s">
        <v>310</v>
      </c>
      <c r="B114" s="300">
        <v>431</v>
      </c>
    </row>
    <row r="115" spans="1:2" ht="15" customHeight="1">
      <c r="A115" s="7" t="s">
        <v>311</v>
      </c>
      <c r="B115" s="300">
        <v>7577</v>
      </c>
    </row>
    <row r="116" spans="1:2" ht="15" customHeight="1">
      <c r="A116" s="8" t="s">
        <v>312</v>
      </c>
      <c r="B116" s="300">
        <v>7577</v>
      </c>
    </row>
    <row r="117" spans="1:2" ht="15" customHeight="1">
      <c r="A117" s="9" t="s">
        <v>313</v>
      </c>
      <c r="B117" s="300">
        <v>4730</v>
      </c>
    </row>
    <row r="118" spans="1:2" ht="15" customHeight="1">
      <c r="A118" s="7" t="s">
        <v>314</v>
      </c>
      <c r="B118" s="300">
        <v>4730</v>
      </c>
    </row>
    <row r="119" spans="1:2" ht="15" customHeight="1">
      <c r="A119" s="9" t="s">
        <v>41</v>
      </c>
      <c r="B119" s="300">
        <v>1550</v>
      </c>
    </row>
    <row r="120" spans="1:2" ht="15" customHeight="1">
      <c r="A120" s="7" t="s">
        <v>315</v>
      </c>
      <c r="B120" s="300">
        <v>263</v>
      </c>
    </row>
    <row r="121" spans="1:2" ht="15" customHeight="1">
      <c r="A121" s="9" t="s">
        <v>230</v>
      </c>
      <c r="B121" s="300">
        <v>263</v>
      </c>
    </row>
    <row r="122" spans="1:2" ht="15" customHeight="1">
      <c r="A122" s="7" t="s">
        <v>316</v>
      </c>
      <c r="B122" s="300">
        <v>117</v>
      </c>
    </row>
    <row r="123" spans="1:2" ht="15" customHeight="1">
      <c r="A123" s="9" t="s">
        <v>317</v>
      </c>
      <c r="B123" s="300">
        <v>117</v>
      </c>
    </row>
    <row r="124" spans="1:2" ht="15" customHeight="1">
      <c r="A124" s="7" t="s">
        <v>318</v>
      </c>
      <c r="B124" s="300">
        <v>102</v>
      </c>
    </row>
    <row r="125" spans="1:2" ht="15" customHeight="1">
      <c r="A125" s="7" t="s">
        <v>319</v>
      </c>
      <c r="B125" s="300">
        <v>102</v>
      </c>
    </row>
    <row r="126" spans="1:2" ht="15" customHeight="1">
      <c r="A126" s="9" t="s">
        <v>320</v>
      </c>
      <c r="B126" s="300">
        <v>15</v>
      </c>
    </row>
    <row r="127" spans="1:2" ht="15" customHeight="1">
      <c r="A127" s="8" t="s">
        <v>321</v>
      </c>
      <c r="B127" s="300">
        <v>10</v>
      </c>
    </row>
    <row r="128" spans="1:2" ht="15" customHeight="1">
      <c r="A128" s="8" t="s">
        <v>322</v>
      </c>
      <c r="B128" s="300">
        <v>5</v>
      </c>
    </row>
    <row r="129" spans="1:2" ht="15" customHeight="1">
      <c r="A129" s="8" t="s">
        <v>323</v>
      </c>
      <c r="B129" s="300">
        <v>713</v>
      </c>
    </row>
    <row r="130" spans="1:2" ht="15" customHeight="1">
      <c r="A130" s="8" t="s">
        <v>324</v>
      </c>
      <c r="B130" s="300">
        <v>713</v>
      </c>
    </row>
    <row r="131" spans="1:2" ht="15" customHeight="1">
      <c r="A131" s="8" t="s">
        <v>325</v>
      </c>
      <c r="B131" s="300">
        <v>340</v>
      </c>
    </row>
    <row r="132" spans="1:2" ht="15" customHeight="1">
      <c r="A132" s="8" t="s">
        <v>326</v>
      </c>
      <c r="B132" s="300">
        <v>340</v>
      </c>
    </row>
    <row r="133" spans="1:2" ht="15" customHeight="1">
      <c r="A133" s="8" t="s">
        <v>327</v>
      </c>
      <c r="B133" s="300">
        <v>2257</v>
      </c>
    </row>
    <row r="134" spans="1:2" ht="15" customHeight="1">
      <c r="A134" s="8" t="s">
        <v>328</v>
      </c>
      <c r="B134" s="300">
        <v>1247</v>
      </c>
    </row>
    <row r="135" spans="1:2" ht="15" customHeight="1">
      <c r="A135" s="12" t="s">
        <v>230</v>
      </c>
      <c r="B135" s="301">
        <v>825</v>
      </c>
    </row>
    <row r="136" spans="1:2" ht="15" customHeight="1">
      <c r="A136" s="6" t="s">
        <v>329</v>
      </c>
      <c r="B136" s="299">
        <v>50</v>
      </c>
    </row>
    <row r="137" spans="1:2" ht="15" customHeight="1">
      <c r="A137" s="8" t="s">
        <v>330</v>
      </c>
      <c r="B137" s="300">
        <v>26</v>
      </c>
    </row>
    <row r="138" spans="1:2" ht="15" customHeight="1">
      <c r="A138" s="8" t="s">
        <v>331</v>
      </c>
      <c r="B138" s="300">
        <v>346</v>
      </c>
    </row>
    <row r="139" spans="1:2" ht="15" customHeight="1">
      <c r="A139" s="8" t="s">
        <v>332</v>
      </c>
      <c r="B139" s="300">
        <v>23</v>
      </c>
    </row>
    <row r="140" spans="1:2" ht="15" customHeight="1">
      <c r="A140" s="8" t="s">
        <v>333</v>
      </c>
      <c r="B140" s="300">
        <v>3</v>
      </c>
    </row>
    <row r="141" spans="1:2" ht="15" customHeight="1">
      <c r="A141" s="8" t="s">
        <v>334</v>
      </c>
      <c r="B141" s="300">
        <v>20</v>
      </c>
    </row>
    <row r="142" spans="1:2" ht="15" customHeight="1">
      <c r="A142" s="8" t="s">
        <v>335</v>
      </c>
      <c r="B142" s="300">
        <v>848</v>
      </c>
    </row>
    <row r="143" spans="1:2" ht="15" customHeight="1">
      <c r="A143" s="8" t="s">
        <v>230</v>
      </c>
      <c r="B143" s="300">
        <v>817</v>
      </c>
    </row>
    <row r="144" spans="1:2" ht="15" customHeight="1">
      <c r="A144" s="8" t="s">
        <v>336</v>
      </c>
      <c r="B144" s="300">
        <v>31</v>
      </c>
    </row>
    <row r="145" spans="1:2" ht="15" customHeight="1">
      <c r="A145" s="8" t="s">
        <v>337</v>
      </c>
      <c r="B145" s="300">
        <v>139</v>
      </c>
    </row>
    <row r="146" spans="1:2" ht="15" customHeight="1">
      <c r="A146" s="8" t="s">
        <v>338</v>
      </c>
      <c r="B146" s="300">
        <v>139</v>
      </c>
    </row>
    <row r="147" spans="1:2" ht="15" customHeight="1">
      <c r="A147" s="8" t="s">
        <v>43</v>
      </c>
      <c r="B147" s="300">
        <f>61347-528</f>
        <v>60819</v>
      </c>
    </row>
    <row r="148" spans="1:2" ht="15" customHeight="1">
      <c r="A148" s="8" t="s">
        <v>339</v>
      </c>
      <c r="B148" s="300">
        <v>1230</v>
      </c>
    </row>
    <row r="149" spans="1:2" ht="15" customHeight="1">
      <c r="A149" s="8" t="s">
        <v>230</v>
      </c>
      <c r="B149" s="300">
        <v>1081</v>
      </c>
    </row>
    <row r="150" spans="1:2" ht="15" customHeight="1">
      <c r="A150" s="8" t="s">
        <v>340</v>
      </c>
      <c r="B150" s="300">
        <v>6</v>
      </c>
    </row>
    <row r="151" spans="1:2" ht="15" customHeight="1">
      <c r="A151" s="8" t="s">
        <v>341</v>
      </c>
      <c r="B151" s="300">
        <v>143</v>
      </c>
    </row>
    <row r="152" spans="1:2" ht="15" customHeight="1">
      <c r="A152" s="8" t="s">
        <v>342</v>
      </c>
      <c r="B152" s="300">
        <v>1039</v>
      </c>
    </row>
    <row r="153" spans="1:2" ht="15" customHeight="1">
      <c r="A153" s="8" t="s">
        <v>230</v>
      </c>
      <c r="B153" s="300">
        <v>886</v>
      </c>
    </row>
    <row r="154" spans="1:2" ht="15" customHeight="1">
      <c r="A154" s="8" t="s">
        <v>343</v>
      </c>
      <c r="B154" s="300">
        <v>15</v>
      </c>
    </row>
    <row r="155" spans="1:2" ht="15" customHeight="1">
      <c r="A155" s="8" t="s">
        <v>344</v>
      </c>
      <c r="B155" s="300">
        <v>5</v>
      </c>
    </row>
    <row r="156" spans="1:2" ht="15" customHeight="1">
      <c r="A156" s="8" t="s">
        <v>345</v>
      </c>
      <c r="B156" s="300">
        <v>133</v>
      </c>
    </row>
    <row r="157" spans="1:2" ht="15" customHeight="1">
      <c r="A157" s="8" t="s">
        <v>346</v>
      </c>
      <c r="B157" s="300">
        <f>21561-528</f>
        <v>21033</v>
      </c>
    </row>
    <row r="158" spans="1:2" ht="15" customHeight="1">
      <c r="A158" s="8" t="s">
        <v>347</v>
      </c>
      <c r="B158" s="300">
        <f>983-528</f>
        <v>455</v>
      </c>
    </row>
    <row r="159" spans="1:2" ht="15" customHeight="1">
      <c r="A159" s="8" t="s">
        <v>348</v>
      </c>
      <c r="B159" s="300">
        <v>338</v>
      </c>
    </row>
    <row r="160" spans="1:2" ht="15" customHeight="1">
      <c r="A160" s="8" t="s">
        <v>349</v>
      </c>
      <c r="B160" s="300">
        <v>606</v>
      </c>
    </row>
    <row r="161" spans="1:2" ht="15" customHeight="1">
      <c r="A161" s="8" t="s">
        <v>350</v>
      </c>
      <c r="B161" s="300">
        <v>19634</v>
      </c>
    </row>
    <row r="162" spans="1:2" ht="15" customHeight="1">
      <c r="A162" s="8" t="s">
        <v>351</v>
      </c>
      <c r="B162" s="300">
        <v>751</v>
      </c>
    </row>
    <row r="163" spans="1:2" ht="15" customHeight="1">
      <c r="A163" s="8" t="s">
        <v>352</v>
      </c>
      <c r="B163" s="300">
        <v>751</v>
      </c>
    </row>
    <row r="164" spans="1:2" ht="15" customHeight="1">
      <c r="A164" s="8" t="s">
        <v>353</v>
      </c>
      <c r="B164" s="300">
        <v>4456</v>
      </c>
    </row>
    <row r="165" spans="1:2" ht="15" customHeight="1">
      <c r="A165" s="8" t="s">
        <v>354</v>
      </c>
      <c r="B165" s="300">
        <v>200</v>
      </c>
    </row>
    <row r="166" spans="1:2" ht="15" customHeight="1">
      <c r="A166" s="8" t="s">
        <v>355</v>
      </c>
      <c r="B166" s="300">
        <v>696</v>
      </c>
    </row>
    <row r="167" spans="1:2" ht="15" customHeight="1">
      <c r="A167" s="8" t="s">
        <v>356</v>
      </c>
      <c r="B167" s="300">
        <v>1210</v>
      </c>
    </row>
    <row r="168" spans="1:2" ht="15" customHeight="1">
      <c r="A168" s="8" t="s">
        <v>357</v>
      </c>
      <c r="B168" s="300">
        <v>23</v>
      </c>
    </row>
    <row r="169" spans="1:2" ht="15" customHeight="1">
      <c r="A169" s="8" t="s">
        <v>358</v>
      </c>
      <c r="B169" s="300">
        <v>747</v>
      </c>
    </row>
    <row r="170" spans="1:2" ht="15" customHeight="1">
      <c r="A170" s="8" t="s">
        <v>359</v>
      </c>
      <c r="B170" s="300">
        <v>1271</v>
      </c>
    </row>
    <row r="171" spans="1:2" ht="15" customHeight="1">
      <c r="A171" s="8" t="s">
        <v>360</v>
      </c>
      <c r="B171" s="300">
        <v>309</v>
      </c>
    </row>
    <row r="172" spans="1:2" ht="15" customHeight="1">
      <c r="A172" s="8" t="s">
        <v>361</v>
      </c>
      <c r="B172" s="300">
        <v>7707</v>
      </c>
    </row>
    <row r="173" spans="1:2" ht="15" customHeight="1">
      <c r="A173" s="8" t="s">
        <v>362</v>
      </c>
      <c r="B173" s="300">
        <v>4899</v>
      </c>
    </row>
    <row r="174" spans="1:2" ht="15" customHeight="1">
      <c r="A174" s="8" t="s">
        <v>363</v>
      </c>
      <c r="B174" s="300">
        <v>124</v>
      </c>
    </row>
    <row r="175" spans="1:2" ht="15" customHeight="1">
      <c r="A175" s="8" t="s">
        <v>364</v>
      </c>
      <c r="B175" s="300">
        <v>15</v>
      </c>
    </row>
    <row r="176" spans="1:2" ht="15" customHeight="1">
      <c r="A176" s="8" t="s">
        <v>365</v>
      </c>
      <c r="B176" s="300">
        <v>2</v>
      </c>
    </row>
    <row r="177" spans="1:2" ht="15" customHeight="1">
      <c r="A177" s="8" t="s">
        <v>366</v>
      </c>
      <c r="B177" s="300">
        <v>41</v>
      </c>
    </row>
    <row r="178" spans="1:2" ht="15" customHeight="1">
      <c r="A178" s="8" t="s">
        <v>367</v>
      </c>
      <c r="B178" s="300">
        <v>2626</v>
      </c>
    </row>
    <row r="179" spans="1:2" ht="15" customHeight="1">
      <c r="A179" s="8" t="s">
        <v>368</v>
      </c>
      <c r="B179" s="300">
        <v>2445</v>
      </c>
    </row>
    <row r="180" spans="1:2" ht="15" customHeight="1">
      <c r="A180" s="12" t="s">
        <v>369</v>
      </c>
      <c r="B180" s="301">
        <v>81</v>
      </c>
    </row>
    <row r="181" spans="1:2" ht="15" customHeight="1">
      <c r="A181" s="6" t="s">
        <v>370</v>
      </c>
      <c r="B181" s="299">
        <v>848</v>
      </c>
    </row>
    <row r="182" spans="1:2" ht="15" customHeight="1">
      <c r="A182" s="8" t="s">
        <v>371</v>
      </c>
      <c r="B182" s="300">
        <v>525</v>
      </c>
    </row>
    <row r="183" spans="1:2" ht="15" customHeight="1">
      <c r="A183" s="8" t="s">
        <v>372</v>
      </c>
      <c r="B183" s="300">
        <v>991</v>
      </c>
    </row>
    <row r="184" spans="1:2" ht="15" customHeight="1">
      <c r="A184" s="8" t="s">
        <v>373</v>
      </c>
      <c r="B184" s="300">
        <v>3585</v>
      </c>
    </row>
    <row r="185" spans="1:2" ht="15" customHeight="1">
      <c r="A185" s="8" t="s">
        <v>230</v>
      </c>
      <c r="B185" s="300">
        <v>211</v>
      </c>
    </row>
    <row r="186" spans="1:2" ht="15" customHeight="1">
      <c r="A186" s="8" t="s">
        <v>374</v>
      </c>
      <c r="B186" s="300">
        <v>599</v>
      </c>
    </row>
    <row r="187" spans="1:2" ht="15" customHeight="1">
      <c r="A187" s="8" t="s">
        <v>375</v>
      </c>
      <c r="B187" s="300">
        <v>182</v>
      </c>
    </row>
    <row r="188" spans="1:2" ht="15" customHeight="1">
      <c r="A188" s="8" t="s">
        <v>376</v>
      </c>
      <c r="B188" s="300">
        <v>2021</v>
      </c>
    </row>
    <row r="189" spans="1:2" ht="15" customHeight="1">
      <c r="A189" s="8" t="s">
        <v>377</v>
      </c>
      <c r="B189" s="300">
        <v>572</v>
      </c>
    </row>
    <row r="190" spans="1:2" ht="15" customHeight="1">
      <c r="A190" s="8" t="s">
        <v>378</v>
      </c>
      <c r="B190" s="300">
        <v>20</v>
      </c>
    </row>
    <row r="191" spans="1:2" ht="15" customHeight="1">
      <c r="A191" s="8" t="s">
        <v>230</v>
      </c>
      <c r="B191" s="300">
        <v>12</v>
      </c>
    </row>
    <row r="192" spans="1:2" ht="15" customHeight="1">
      <c r="A192" s="8" t="s">
        <v>379</v>
      </c>
      <c r="B192" s="300">
        <v>8</v>
      </c>
    </row>
    <row r="193" spans="1:2" ht="15" customHeight="1">
      <c r="A193" s="8" t="s">
        <v>380</v>
      </c>
      <c r="B193" s="300">
        <v>6122</v>
      </c>
    </row>
    <row r="194" spans="1:2" ht="15" customHeight="1">
      <c r="A194" s="8" t="s">
        <v>381</v>
      </c>
      <c r="B194" s="300">
        <v>183</v>
      </c>
    </row>
    <row r="195" spans="1:2" ht="15" customHeight="1">
      <c r="A195" s="8" t="s">
        <v>382</v>
      </c>
      <c r="B195" s="300">
        <v>5939</v>
      </c>
    </row>
    <row r="196" spans="1:2" ht="15" customHeight="1">
      <c r="A196" s="8" t="s">
        <v>383</v>
      </c>
      <c r="B196" s="300">
        <v>1590</v>
      </c>
    </row>
    <row r="197" spans="1:2" ht="15" customHeight="1">
      <c r="A197" s="8" t="s">
        <v>384</v>
      </c>
      <c r="B197" s="300">
        <v>1590</v>
      </c>
    </row>
    <row r="198" spans="1:2" ht="15" customHeight="1">
      <c r="A198" s="8" t="s">
        <v>385</v>
      </c>
      <c r="B198" s="300">
        <v>1824</v>
      </c>
    </row>
    <row r="199" spans="1:2" ht="15" customHeight="1">
      <c r="A199" s="8" t="s">
        <v>386</v>
      </c>
      <c r="B199" s="300">
        <v>1824</v>
      </c>
    </row>
    <row r="200" spans="1:2" ht="15" customHeight="1">
      <c r="A200" s="8" t="s">
        <v>387</v>
      </c>
      <c r="B200" s="300">
        <v>787</v>
      </c>
    </row>
    <row r="201" spans="1:2" ht="15" customHeight="1">
      <c r="A201" s="8" t="s">
        <v>388</v>
      </c>
      <c r="B201" s="300">
        <v>36</v>
      </c>
    </row>
    <row r="202" spans="1:2" ht="15" customHeight="1">
      <c r="A202" s="8" t="s">
        <v>389</v>
      </c>
      <c r="B202" s="300">
        <v>751</v>
      </c>
    </row>
    <row r="203" spans="1:2" ht="15" customHeight="1">
      <c r="A203" s="8" t="s">
        <v>390</v>
      </c>
      <c r="B203" s="300">
        <v>6894</v>
      </c>
    </row>
    <row r="204" spans="1:2" ht="15" customHeight="1">
      <c r="A204" s="8" t="s">
        <v>391</v>
      </c>
      <c r="B204" s="300">
        <v>6894</v>
      </c>
    </row>
    <row r="205" spans="1:2" ht="15" customHeight="1">
      <c r="A205" s="8" t="s">
        <v>392</v>
      </c>
      <c r="B205" s="300">
        <v>976</v>
      </c>
    </row>
    <row r="206" spans="1:2" ht="15" customHeight="1">
      <c r="A206" s="8" t="s">
        <v>230</v>
      </c>
      <c r="B206" s="300">
        <v>481</v>
      </c>
    </row>
    <row r="207" spans="1:2" ht="15" customHeight="1">
      <c r="A207" s="8" t="s">
        <v>393</v>
      </c>
      <c r="B207" s="300">
        <v>148</v>
      </c>
    </row>
    <row r="208" spans="1:2" ht="15" customHeight="1">
      <c r="A208" s="8" t="s">
        <v>394</v>
      </c>
      <c r="B208" s="300">
        <v>347</v>
      </c>
    </row>
    <row r="209" spans="1:2" ht="15" customHeight="1">
      <c r="A209" s="8" t="s">
        <v>395</v>
      </c>
      <c r="B209" s="300">
        <v>169</v>
      </c>
    </row>
    <row r="210" spans="1:2" ht="15" customHeight="1">
      <c r="A210" s="8" t="s">
        <v>396</v>
      </c>
      <c r="B210" s="300">
        <v>169</v>
      </c>
    </row>
    <row r="211" spans="1:2" ht="15" customHeight="1">
      <c r="A211" s="8" t="s">
        <v>397</v>
      </c>
      <c r="B211" s="300">
        <v>191</v>
      </c>
    </row>
    <row r="212" spans="1:2" ht="15" customHeight="1">
      <c r="A212" s="8" t="s">
        <v>398</v>
      </c>
      <c r="B212" s="300">
        <v>191</v>
      </c>
    </row>
    <row r="213" spans="1:2" ht="15" customHeight="1">
      <c r="A213" s="8" t="s">
        <v>44</v>
      </c>
      <c r="B213" s="300">
        <v>34929</v>
      </c>
    </row>
    <row r="214" spans="1:2" ht="15" customHeight="1">
      <c r="A214" s="8" t="s">
        <v>399</v>
      </c>
      <c r="B214" s="300">
        <v>1013</v>
      </c>
    </row>
    <row r="215" spans="1:2" ht="15" customHeight="1">
      <c r="A215" s="8" t="s">
        <v>230</v>
      </c>
      <c r="B215" s="300">
        <v>913</v>
      </c>
    </row>
    <row r="216" spans="1:2" ht="15" customHeight="1">
      <c r="A216" s="8" t="s">
        <v>400</v>
      </c>
      <c r="B216" s="300">
        <v>100</v>
      </c>
    </row>
    <row r="217" spans="1:2" ht="15" customHeight="1">
      <c r="A217" s="8" t="s">
        <v>401</v>
      </c>
      <c r="B217" s="300">
        <v>539</v>
      </c>
    </row>
    <row r="218" spans="1:2" ht="15" customHeight="1">
      <c r="A218" s="8" t="s">
        <v>402</v>
      </c>
      <c r="B218" s="300">
        <v>539</v>
      </c>
    </row>
    <row r="219" spans="1:2" ht="15" customHeight="1">
      <c r="A219" s="8" t="s">
        <v>403</v>
      </c>
      <c r="B219" s="300">
        <v>7870</v>
      </c>
    </row>
    <row r="220" spans="1:2" ht="15" customHeight="1">
      <c r="A220" s="8" t="s">
        <v>404</v>
      </c>
      <c r="B220" s="300">
        <v>252</v>
      </c>
    </row>
    <row r="221" spans="1:2" ht="15" customHeight="1">
      <c r="A221" s="8" t="s">
        <v>405</v>
      </c>
      <c r="B221" s="300">
        <v>7618</v>
      </c>
    </row>
    <row r="222" spans="1:2" ht="15" customHeight="1">
      <c r="A222" s="8" t="s">
        <v>406</v>
      </c>
      <c r="B222" s="300">
        <v>9312</v>
      </c>
    </row>
    <row r="223" spans="1:2" ht="15" customHeight="1">
      <c r="A223" s="8" t="s">
        <v>407</v>
      </c>
      <c r="B223" s="300">
        <v>914</v>
      </c>
    </row>
    <row r="224" spans="1:2" ht="15" customHeight="1">
      <c r="A224" s="8" t="s">
        <v>408</v>
      </c>
      <c r="B224" s="300">
        <v>20</v>
      </c>
    </row>
    <row r="225" spans="1:2" ht="15" customHeight="1">
      <c r="A225" s="12" t="s">
        <v>409</v>
      </c>
      <c r="B225" s="301">
        <v>1093</v>
      </c>
    </row>
    <row r="226" spans="1:2" ht="15" customHeight="1">
      <c r="A226" s="6" t="s">
        <v>410</v>
      </c>
      <c r="B226" s="299">
        <v>4314</v>
      </c>
    </row>
    <row r="227" spans="1:2" ht="15" customHeight="1">
      <c r="A227" s="8" t="s">
        <v>411</v>
      </c>
      <c r="B227" s="300">
        <v>173</v>
      </c>
    </row>
    <row r="228" spans="1:2" ht="15" customHeight="1">
      <c r="A228" s="8" t="s">
        <v>412</v>
      </c>
      <c r="B228" s="300">
        <v>2285</v>
      </c>
    </row>
    <row r="229" spans="1:2" ht="15" customHeight="1">
      <c r="A229" s="8" t="s">
        <v>413</v>
      </c>
      <c r="B229" s="300">
        <v>513</v>
      </c>
    </row>
    <row r="230" spans="1:2" ht="15" customHeight="1">
      <c r="A230" s="8" t="s">
        <v>414</v>
      </c>
      <c r="B230" s="300">
        <v>5</v>
      </c>
    </row>
    <row r="231" spans="1:2" ht="15" customHeight="1">
      <c r="A231" s="8" t="s">
        <v>415</v>
      </c>
      <c r="B231" s="300">
        <v>5</v>
      </c>
    </row>
    <row r="232" spans="1:2" ht="15" customHeight="1">
      <c r="A232" s="8" t="s">
        <v>416</v>
      </c>
      <c r="B232" s="300">
        <v>2071</v>
      </c>
    </row>
    <row r="233" spans="1:2" ht="15" customHeight="1">
      <c r="A233" s="8" t="s">
        <v>417</v>
      </c>
      <c r="B233" s="300">
        <v>1837</v>
      </c>
    </row>
    <row r="234" spans="1:2" ht="15" customHeight="1">
      <c r="A234" s="8" t="s">
        <v>418</v>
      </c>
      <c r="B234" s="300">
        <v>234</v>
      </c>
    </row>
    <row r="235" spans="1:2" ht="15" customHeight="1">
      <c r="A235" s="8" t="s">
        <v>419</v>
      </c>
      <c r="B235" s="300">
        <v>203</v>
      </c>
    </row>
    <row r="236" spans="1:2" ht="15" customHeight="1">
      <c r="A236" s="8" t="s">
        <v>420</v>
      </c>
      <c r="B236" s="300">
        <v>203</v>
      </c>
    </row>
    <row r="237" spans="1:2" ht="15" customHeight="1">
      <c r="A237" s="8" t="s">
        <v>421</v>
      </c>
      <c r="B237" s="300">
        <v>10132</v>
      </c>
    </row>
    <row r="238" spans="1:2" ht="15" customHeight="1">
      <c r="A238" s="8" t="s">
        <v>422</v>
      </c>
      <c r="B238" s="300">
        <v>10132</v>
      </c>
    </row>
    <row r="239" spans="1:2" ht="15" customHeight="1">
      <c r="A239" s="8" t="s">
        <v>423</v>
      </c>
      <c r="B239" s="300">
        <v>1242</v>
      </c>
    </row>
    <row r="240" spans="1:2" ht="15" customHeight="1">
      <c r="A240" s="8" t="s">
        <v>424</v>
      </c>
      <c r="B240" s="300">
        <v>1242</v>
      </c>
    </row>
    <row r="241" spans="1:2" ht="15" customHeight="1">
      <c r="A241" s="8" t="s">
        <v>425</v>
      </c>
      <c r="B241" s="300">
        <v>225</v>
      </c>
    </row>
    <row r="242" spans="1:2" ht="15" customHeight="1">
      <c r="A242" s="8" t="s">
        <v>426</v>
      </c>
      <c r="B242" s="300">
        <v>222</v>
      </c>
    </row>
    <row r="243" spans="1:2" ht="15" customHeight="1">
      <c r="A243" s="8" t="s">
        <v>427</v>
      </c>
      <c r="B243" s="300">
        <v>3</v>
      </c>
    </row>
    <row r="244" spans="1:2" ht="15" customHeight="1">
      <c r="A244" s="8" t="s">
        <v>428</v>
      </c>
      <c r="B244" s="300">
        <v>337</v>
      </c>
    </row>
    <row r="245" spans="1:2" ht="15" customHeight="1">
      <c r="A245" s="8" t="s">
        <v>230</v>
      </c>
      <c r="B245" s="300">
        <v>321</v>
      </c>
    </row>
    <row r="246" spans="1:2" ht="15" customHeight="1">
      <c r="A246" s="8" t="s">
        <v>429</v>
      </c>
      <c r="B246" s="300">
        <v>16</v>
      </c>
    </row>
    <row r="247" spans="1:2" ht="15" customHeight="1">
      <c r="A247" s="8" t="s">
        <v>430</v>
      </c>
      <c r="B247" s="300">
        <v>1696</v>
      </c>
    </row>
    <row r="248" spans="1:2" ht="15" customHeight="1">
      <c r="A248" s="8" t="s">
        <v>431</v>
      </c>
      <c r="B248" s="300">
        <v>1696</v>
      </c>
    </row>
    <row r="249" spans="1:2" ht="15" customHeight="1">
      <c r="A249" s="8" t="s">
        <v>432</v>
      </c>
      <c r="B249" s="300">
        <v>284</v>
      </c>
    </row>
    <row r="250" spans="1:2" ht="15" customHeight="1">
      <c r="A250" s="8" t="s">
        <v>433</v>
      </c>
      <c r="B250" s="300">
        <v>284</v>
      </c>
    </row>
    <row r="251" spans="1:2" ht="15" customHeight="1">
      <c r="A251" s="8" t="s">
        <v>45</v>
      </c>
      <c r="B251" s="300">
        <v>30592</v>
      </c>
    </row>
    <row r="252" spans="1:2" ht="15" customHeight="1">
      <c r="A252" s="8" t="s">
        <v>434</v>
      </c>
      <c r="B252" s="300">
        <v>1789</v>
      </c>
    </row>
    <row r="253" spans="1:2" ht="15" customHeight="1">
      <c r="A253" s="8" t="s">
        <v>230</v>
      </c>
      <c r="B253" s="300">
        <v>1767</v>
      </c>
    </row>
    <row r="254" spans="1:2" ht="15" customHeight="1">
      <c r="A254" s="8" t="s">
        <v>435</v>
      </c>
      <c r="B254" s="300">
        <v>22</v>
      </c>
    </row>
    <row r="255" spans="1:2" ht="15" customHeight="1">
      <c r="A255" s="8" t="s">
        <v>436</v>
      </c>
      <c r="B255" s="300">
        <v>27512</v>
      </c>
    </row>
    <row r="256" spans="1:2" ht="15" customHeight="1">
      <c r="A256" s="8" t="s">
        <v>437</v>
      </c>
      <c r="B256" s="300">
        <v>26289</v>
      </c>
    </row>
    <row r="257" spans="1:2" ht="15" customHeight="1">
      <c r="A257" s="8" t="s">
        <v>438</v>
      </c>
      <c r="B257" s="300">
        <v>941</v>
      </c>
    </row>
    <row r="258" spans="1:2" ht="15" customHeight="1">
      <c r="A258" s="8" t="s">
        <v>439</v>
      </c>
      <c r="B258" s="300">
        <v>282</v>
      </c>
    </row>
    <row r="259" spans="1:2" ht="15" customHeight="1">
      <c r="A259" s="8" t="s">
        <v>440</v>
      </c>
      <c r="B259" s="300">
        <v>800</v>
      </c>
    </row>
    <row r="260" spans="1:2" ht="15" customHeight="1">
      <c r="A260" s="8" t="s">
        <v>441</v>
      </c>
      <c r="B260" s="300">
        <v>800</v>
      </c>
    </row>
    <row r="261" spans="1:2" ht="15" customHeight="1">
      <c r="A261" s="8" t="s">
        <v>442</v>
      </c>
      <c r="B261" s="300">
        <v>320</v>
      </c>
    </row>
    <row r="262" spans="1:2" ht="15" customHeight="1">
      <c r="A262" s="8" t="s">
        <v>443</v>
      </c>
      <c r="B262" s="300">
        <v>320</v>
      </c>
    </row>
    <row r="263" spans="1:2" ht="15" customHeight="1">
      <c r="A263" s="8" t="s">
        <v>444</v>
      </c>
      <c r="B263" s="300">
        <v>171</v>
      </c>
    </row>
    <row r="264" spans="1:2" ht="15" customHeight="1">
      <c r="A264" s="8" t="s">
        <v>445</v>
      </c>
      <c r="B264" s="300">
        <v>171</v>
      </c>
    </row>
    <row r="265" spans="1:2" ht="15" customHeight="1">
      <c r="A265" s="8" t="s">
        <v>46</v>
      </c>
      <c r="B265" s="300">
        <f>63160-2835</f>
        <v>60325</v>
      </c>
    </row>
    <row r="266" spans="1:2" ht="15" customHeight="1">
      <c r="A266" s="8" t="s">
        <v>446</v>
      </c>
      <c r="B266" s="300">
        <v>13291</v>
      </c>
    </row>
    <row r="267" spans="1:2" ht="15" customHeight="1">
      <c r="A267" s="8" t="s">
        <v>230</v>
      </c>
      <c r="B267" s="300">
        <v>9072</v>
      </c>
    </row>
    <row r="268" spans="1:2" ht="15" customHeight="1">
      <c r="A268" s="8" t="s">
        <v>447</v>
      </c>
      <c r="B268" s="300">
        <v>390</v>
      </c>
    </row>
    <row r="269" spans="1:2" ht="15" customHeight="1">
      <c r="A269" s="8" t="s">
        <v>448</v>
      </c>
      <c r="B269" s="300">
        <v>203</v>
      </c>
    </row>
    <row r="270" spans="1:2" ht="15" customHeight="1">
      <c r="A270" s="12" t="s">
        <v>449</v>
      </c>
      <c r="B270" s="301">
        <v>3626</v>
      </c>
    </row>
    <row r="271" spans="1:2" ht="14.1" customHeight="1">
      <c r="A271" s="6" t="s">
        <v>450</v>
      </c>
      <c r="B271" s="299">
        <v>99</v>
      </c>
    </row>
    <row r="272" spans="1:2" ht="14.1" customHeight="1">
      <c r="A272" s="8" t="s">
        <v>451</v>
      </c>
      <c r="B272" s="300">
        <v>99</v>
      </c>
    </row>
    <row r="273" spans="1:2" ht="14.1" customHeight="1">
      <c r="A273" s="8" t="s">
        <v>452</v>
      </c>
      <c r="B273" s="300">
        <f>37209-2431</f>
        <v>34778</v>
      </c>
    </row>
    <row r="274" spans="1:2" ht="14.1" customHeight="1">
      <c r="A274" s="8" t="s">
        <v>453</v>
      </c>
      <c r="B274" s="300">
        <f>4776-2431</f>
        <v>2345</v>
      </c>
    </row>
    <row r="275" spans="1:2" ht="14.1" customHeight="1">
      <c r="A275" s="8" t="s">
        <v>454</v>
      </c>
      <c r="B275" s="300">
        <v>32433</v>
      </c>
    </row>
    <row r="276" spans="1:2" ht="14.1" customHeight="1">
      <c r="A276" s="8" t="s">
        <v>455</v>
      </c>
      <c r="B276" s="300">
        <v>7663</v>
      </c>
    </row>
    <row r="277" spans="1:2" ht="14.1" customHeight="1">
      <c r="A277" s="8" t="s">
        <v>456</v>
      </c>
      <c r="B277" s="300">
        <v>7663</v>
      </c>
    </row>
    <row r="278" spans="1:2" ht="14.1" customHeight="1">
      <c r="A278" s="8" t="s">
        <v>457</v>
      </c>
      <c r="B278" s="300">
        <f>4898-404</f>
        <v>4494</v>
      </c>
    </row>
    <row r="279" spans="1:2" ht="14.1" customHeight="1">
      <c r="A279" s="8" t="s">
        <v>458</v>
      </c>
      <c r="B279" s="300">
        <f>4898-404</f>
        <v>4494</v>
      </c>
    </row>
    <row r="280" spans="1:2" ht="14.1" customHeight="1">
      <c r="A280" s="8" t="s">
        <v>47</v>
      </c>
      <c r="B280" s="300">
        <f>91150-1896</f>
        <v>89254</v>
      </c>
    </row>
    <row r="281" spans="1:2" ht="14.1" customHeight="1">
      <c r="A281" s="8" t="s">
        <v>459</v>
      </c>
      <c r="B281" s="300">
        <f>43634-391</f>
        <v>43243</v>
      </c>
    </row>
    <row r="282" spans="1:2" ht="14.1" customHeight="1">
      <c r="A282" s="8" t="s">
        <v>230</v>
      </c>
      <c r="B282" s="300">
        <f>5658-74</f>
        <v>5584</v>
      </c>
    </row>
    <row r="283" spans="1:2" ht="14.1" customHeight="1">
      <c r="A283" s="8" t="s">
        <v>237</v>
      </c>
      <c r="B283" s="300">
        <v>137</v>
      </c>
    </row>
    <row r="284" spans="1:2" ht="14.1" customHeight="1">
      <c r="A284" s="8" t="s">
        <v>460</v>
      </c>
      <c r="B284" s="300">
        <v>6684</v>
      </c>
    </row>
    <row r="285" spans="1:2" ht="14.1" customHeight="1">
      <c r="A285" s="8" t="s">
        <v>461</v>
      </c>
      <c r="B285" s="300">
        <v>395</v>
      </c>
    </row>
    <row r="286" spans="1:2" ht="14.1" customHeight="1">
      <c r="A286" s="8" t="s">
        <v>462</v>
      </c>
      <c r="B286" s="300">
        <v>1276</v>
      </c>
    </row>
    <row r="287" spans="1:2" ht="14.1" customHeight="1">
      <c r="A287" s="8" t="s">
        <v>463</v>
      </c>
      <c r="B287" s="300">
        <v>8223</v>
      </c>
    </row>
    <row r="288" spans="1:2" ht="14.1" customHeight="1">
      <c r="A288" s="8" t="s">
        <v>464</v>
      </c>
      <c r="B288" s="300">
        <v>28</v>
      </c>
    </row>
    <row r="289" spans="1:2" ht="14.1" customHeight="1">
      <c r="A289" s="8" t="s">
        <v>465</v>
      </c>
      <c r="B289" s="300">
        <v>831</v>
      </c>
    </row>
    <row r="290" spans="1:2" ht="14.1" customHeight="1">
      <c r="A290" s="8" t="s">
        <v>466</v>
      </c>
      <c r="B290" s="300">
        <v>1000</v>
      </c>
    </row>
    <row r="291" spans="1:2" ht="14.1" customHeight="1">
      <c r="A291" s="8" t="s">
        <v>467</v>
      </c>
      <c r="B291" s="300">
        <v>89</v>
      </c>
    </row>
    <row r="292" spans="1:2" ht="14.1" customHeight="1">
      <c r="A292" s="8" t="s">
        <v>468</v>
      </c>
      <c r="B292" s="300">
        <v>18</v>
      </c>
    </row>
    <row r="293" spans="1:2" ht="14.1" customHeight="1">
      <c r="A293" s="8" t="s">
        <v>469</v>
      </c>
      <c r="B293" s="300">
        <v>9624</v>
      </c>
    </row>
    <row r="294" spans="1:2" ht="14.1" customHeight="1">
      <c r="A294" s="8" t="s">
        <v>470</v>
      </c>
      <c r="B294" s="300">
        <f>9671-317</f>
        <v>9354</v>
      </c>
    </row>
    <row r="295" spans="1:2" ht="14.1" customHeight="1">
      <c r="A295" s="8" t="s">
        <v>471</v>
      </c>
      <c r="B295" s="300">
        <v>159</v>
      </c>
    </row>
    <row r="296" spans="1:2" ht="14.1" customHeight="1">
      <c r="A296" s="8" t="s">
        <v>472</v>
      </c>
      <c r="B296" s="300">
        <v>25</v>
      </c>
    </row>
    <row r="297" spans="1:2" ht="14.1" customHeight="1">
      <c r="A297" s="8" t="s">
        <v>473</v>
      </c>
      <c r="B297" s="300">
        <v>23</v>
      </c>
    </row>
    <row r="298" spans="1:2" ht="14.1" customHeight="1">
      <c r="A298" s="8" t="s">
        <v>474</v>
      </c>
      <c r="B298" s="300">
        <v>92</v>
      </c>
    </row>
    <row r="299" spans="1:2" ht="14.1" customHeight="1">
      <c r="A299" s="8" t="s">
        <v>475</v>
      </c>
      <c r="B299" s="300">
        <v>19</v>
      </c>
    </row>
    <row r="300" spans="1:2" ht="14.1" customHeight="1">
      <c r="A300" s="8" t="s">
        <v>476</v>
      </c>
      <c r="B300" s="300">
        <v>11093</v>
      </c>
    </row>
    <row r="301" spans="1:2" ht="14.1" customHeight="1">
      <c r="A301" s="8" t="s">
        <v>230</v>
      </c>
      <c r="B301" s="300">
        <v>3723</v>
      </c>
    </row>
    <row r="302" spans="1:2" ht="14.1" customHeight="1">
      <c r="A302" s="8" t="s">
        <v>477</v>
      </c>
      <c r="B302" s="300">
        <v>30</v>
      </c>
    </row>
    <row r="303" spans="1:2" ht="14.1" customHeight="1">
      <c r="A303" s="8" t="s">
        <v>478</v>
      </c>
      <c r="B303" s="300">
        <v>4435</v>
      </c>
    </row>
    <row r="304" spans="1:2" ht="14.1" customHeight="1">
      <c r="A304" s="8" t="s">
        <v>479</v>
      </c>
      <c r="B304" s="300">
        <v>339</v>
      </c>
    </row>
    <row r="305" spans="1:2" ht="14.1" customHeight="1">
      <c r="A305" s="8" t="s">
        <v>480</v>
      </c>
      <c r="B305" s="300">
        <v>315</v>
      </c>
    </row>
    <row r="306" spans="1:2" ht="14.1" customHeight="1">
      <c r="A306" s="8" t="s">
        <v>481</v>
      </c>
      <c r="B306" s="300">
        <v>570</v>
      </c>
    </row>
    <row r="307" spans="1:2" ht="14.1" customHeight="1">
      <c r="A307" s="8" t="s">
        <v>482</v>
      </c>
      <c r="B307" s="300">
        <v>1681</v>
      </c>
    </row>
    <row r="308" spans="1:2" ht="14.1" customHeight="1">
      <c r="A308" s="8" t="s">
        <v>483</v>
      </c>
      <c r="B308" s="300">
        <v>12129</v>
      </c>
    </row>
    <row r="309" spans="1:2" ht="14.1" customHeight="1">
      <c r="A309" s="8" t="s">
        <v>230</v>
      </c>
      <c r="B309" s="300">
        <v>71</v>
      </c>
    </row>
    <row r="310" spans="1:2" ht="14.1" customHeight="1">
      <c r="A310" s="8" t="s">
        <v>484</v>
      </c>
      <c r="B310" s="300">
        <v>11091</v>
      </c>
    </row>
    <row r="311" spans="1:2" ht="14.1" customHeight="1">
      <c r="A311" s="8" t="s">
        <v>485</v>
      </c>
      <c r="B311" s="300">
        <v>967</v>
      </c>
    </row>
    <row r="312" spans="1:2" ht="14.1" customHeight="1">
      <c r="A312" s="8" t="s">
        <v>486</v>
      </c>
      <c r="B312" s="300">
        <f>11732-1505</f>
        <v>10227</v>
      </c>
    </row>
    <row r="313" spans="1:2" ht="14.1" customHeight="1">
      <c r="A313" s="8" t="s">
        <v>487</v>
      </c>
      <c r="B313" s="300">
        <v>160</v>
      </c>
    </row>
    <row r="314" spans="1:2" ht="14.1" customHeight="1">
      <c r="A314" s="8" t="s">
        <v>488</v>
      </c>
      <c r="B314" s="300">
        <f>11106-1505</f>
        <v>9601</v>
      </c>
    </row>
    <row r="315" spans="1:2" ht="14.1" customHeight="1">
      <c r="A315" s="8" t="s">
        <v>489</v>
      </c>
      <c r="B315" s="302">
        <v>466</v>
      </c>
    </row>
    <row r="316" spans="1:2" ht="14.1" customHeight="1">
      <c r="A316" s="8" t="s">
        <v>490</v>
      </c>
      <c r="B316" s="300">
        <v>6328</v>
      </c>
    </row>
    <row r="317" spans="1:2" ht="14.1" customHeight="1">
      <c r="A317" s="8" t="s">
        <v>491</v>
      </c>
      <c r="B317" s="300">
        <v>6328</v>
      </c>
    </row>
    <row r="318" spans="1:2" ht="14.1" customHeight="1">
      <c r="A318" s="12" t="s">
        <v>492</v>
      </c>
      <c r="B318" s="301">
        <v>6075</v>
      </c>
    </row>
    <row r="319" spans="1:2" ht="14.1" customHeight="1">
      <c r="A319" s="6" t="s">
        <v>493</v>
      </c>
      <c r="B319" s="299">
        <v>6075</v>
      </c>
    </row>
    <row r="320" spans="1:2" ht="14.1" customHeight="1">
      <c r="A320" s="8" t="s">
        <v>48</v>
      </c>
      <c r="B320" s="300">
        <v>9894</v>
      </c>
    </row>
    <row r="321" spans="1:2" ht="14.1" customHeight="1">
      <c r="A321" s="8" t="s">
        <v>494</v>
      </c>
      <c r="B321" s="300">
        <v>7403</v>
      </c>
    </row>
    <row r="322" spans="1:2" ht="14.1" customHeight="1">
      <c r="A322" s="8" t="s">
        <v>230</v>
      </c>
      <c r="B322" s="300">
        <v>2815</v>
      </c>
    </row>
    <row r="323" spans="1:2" ht="14.1" customHeight="1">
      <c r="A323" s="8" t="s">
        <v>495</v>
      </c>
      <c r="B323" s="300">
        <v>994</v>
      </c>
    </row>
    <row r="324" spans="1:2" ht="14.1" customHeight="1">
      <c r="A324" s="8" t="s">
        <v>496</v>
      </c>
      <c r="B324" s="300">
        <v>300</v>
      </c>
    </row>
    <row r="325" spans="1:2" ht="14.1" customHeight="1">
      <c r="A325" s="8" t="s">
        <v>497</v>
      </c>
      <c r="B325" s="300">
        <v>3294</v>
      </c>
    </row>
    <row r="326" spans="1:2" ht="14.1" customHeight="1">
      <c r="A326" s="8" t="s">
        <v>498</v>
      </c>
      <c r="B326" s="300">
        <v>475</v>
      </c>
    </row>
    <row r="327" spans="1:2" ht="14.1" customHeight="1">
      <c r="A327" s="8" t="s">
        <v>499</v>
      </c>
      <c r="B327" s="300">
        <v>21</v>
      </c>
    </row>
    <row r="328" spans="1:2" ht="14.1" customHeight="1">
      <c r="A328" s="8" t="s">
        <v>500</v>
      </c>
      <c r="B328" s="300">
        <v>314</v>
      </c>
    </row>
    <row r="329" spans="1:2" ht="14.1" customHeight="1">
      <c r="A329" s="8" t="s">
        <v>501</v>
      </c>
      <c r="B329" s="300">
        <v>38</v>
      </c>
    </row>
    <row r="330" spans="1:2" ht="14.1" customHeight="1">
      <c r="A330" s="8" t="s">
        <v>502</v>
      </c>
      <c r="B330" s="300">
        <v>102</v>
      </c>
    </row>
    <row r="331" spans="1:2" ht="14.1" customHeight="1">
      <c r="A331" s="8" t="s">
        <v>503</v>
      </c>
      <c r="B331" s="300">
        <v>2016</v>
      </c>
    </row>
    <row r="332" spans="1:2" ht="14.1" customHeight="1">
      <c r="A332" s="8" t="s">
        <v>504</v>
      </c>
      <c r="B332" s="300">
        <v>2016</v>
      </c>
    </row>
    <row r="333" spans="1:2" ht="14.1" customHeight="1">
      <c r="A333" s="8" t="s">
        <v>505</v>
      </c>
      <c r="B333" s="300">
        <v>3211</v>
      </c>
    </row>
    <row r="334" spans="1:2" ht="14.1" customHeight="1">
      <c r="A334" s="8" t="s">
        <v>506</v>
      </c>
      <c r="B334" s="300">
        <v>511</v>
      </c>
    </row>
    <row r="335" spans="1:2" ht="14.1" customHeight="1">
      <c r="A335" s="8" t="s">
        <v>507</v>
      </c>
      <c r="B335" s="300">
        <v>511</v>
      </c>
    </row>
    <row r="336" spans="1:2" ht="14.1" customHeight="1">
      <c r="A336" s="8" t="s">
        <v>508</v>
      </c>
      <c r="B336" s="300">
        <v>1080</v>
      </c>
    </row>
    <row r="337" spans="1:2" ht="14.1" customHeight="1">
      <c r="A337" s="8" t="s">
        <v>230</v>
      </c>
      <c r="B337" s="300">
        <v>1025</v>
      </c>
    </row>
    <row r="338" spans="1:2" ht="14.1" customHeight="1">
      <c r="A338" s="8" t="s">
        <v>509</v>
      </c>
      <c r="B338" s="300">
        <v>37</v>
      </c>
    </row>
    <row r="339" spans="1:2" ht="14.1" customHeight="1">
      <c r="A339" s="8" t="s">
        <v>510</v>
      </c>
      <c r="B339" s="300">
        <v>18</v>
      </c>
    </row>
    <row r="340" spans="1:2" ht="14.1" customHeight="1">
      <c r="A340" s="8" t="s">
        <v>511</v>
      </c>
      <c r="B340" s="300">
        <v>1620</v>
      </c>
    </row>
    <row r="341" spans="1:2" ht="14.1" customHeight="1">
      <c r="A341" s="8" t="s">
        <v>512</v>
      </c>
      <c r="B341" s="300">
        <v>1620</v>
      </c>
    </row>
    <row r="342" spans="1:2" ht="14.1" customHeight="1">
      <c r="A342" s="8" t="s">
        <v>50</v>
      </c>
      <c r="B342" s="300">
        <v>1083</v>
      </c>
    </row>
    <row r="343" spans="1:2" ht="14.1" customHeight="1">
      <c r="A343" s="8" t="s">
        <v>513</v>
      </c>
      <c r="B343" s="300">
        <v>727</v>
      </c>
    </row>
    <row r="344" spans="1:2" ht="14.1" customHeight="1">
      <c r="A344" s="8" t="s">
        <v>230</v>
      </c>
      <c r="B344" s="300">
        <v>563</v>
      </c>
    </row>
    <row r="345" spans="1:2" ht="14.1" customHeight="1">
      <c r="A345" s="8" t="s">
        <v>514</v>
      </c>
      <c r="B345" s="300">
        <v>164</v>
      </c>
    </row>
    <row r="346" spans="1:2" ht="14.1" customHeight="1">
      <c r="A346" s="8" t="s">
        <v>515</v>
      </c>
      <c r="B346" s="300">
        <v>270</v>
      </c>
    </row>
    <row r="347" spans="1:2" ht="14.1" customHeight="1">
      <c r="A347" s="8" t="s">
        <v>516</v>
      </c>
      <c r="B347" s="300">
        <v>270</v>
      </c>
    </row>
    <row r="348" spans="1:2" ht="14.1" customHeight="1">
      <c r="A348" s="8" t="s">
        <v>517</v>
      </c>
      <c r="B348" s="300">
        <v>86</v>
      </c>
    </row>
    <row r="349" spans="1:2" ht="14.1" customHeight="1">
      <c r="A349" s="8" t="s">
        <v>518</v>
      </c>
      <c r="B349" s="300">
        <v>86</v>
      </c>
    </row>
    <row r="350" spans="1:2" ht="14.1" customHeight="1">
      <c r="A350" s="8" t="s">
        <v>51</v>
      </c>
      <c r="B350" s="300">
        <v>334</v>
      </c>
    </row>
    <row r="351" spans="1:2" ht="14.1" customHeight="1">
      <c r="A351" s="8" t="s">
        <v>519</v>
      </c>
      <c r="B351" s="300">
        <v>299</v>
      </c>
    </row>
    <row r="352" spans="1:2" ht="14.1" customHeight="1">
      <c r="A352" s="8" t="s">
        <v>520</v>
      </c>
      <c r="B352" s="300">
        <v>299</v>
      </c>
    </row>
    <row r="353" spans="1:2" ht="14.1" customHeight="1">
      <c r="A353" s="8" t="s">
        <v>521</v>
      </c>
      <c r="B353" s="300">
        <v>35</v>
      </c>
    </row>
    <row r="354" spans="1:2" ht="14.1" customHeight="1">
      <c r="A354" s="8" t="s">
        <v>522</v>
      </c>
      <c r="B354" s="300">
        <v>35</v>
      </c>
    </row>
    <row r="355" spans="1:2" ht="14.1" customHeight="1">
      <c r="A355" s="8" t="s">
        <v>52</v>
      </c>
      <c r="B355" s="300">
        <v>132</v>
      </c>
    </row>
    <row r="356" spans="1:2" ht="14.1" customHeight="1">
      <c r="A356" s="8" t="s">
        <v>94</v>
      </c>
      <c r="B356" s="300">
        <v>132</v>
      </c>
    </row>
    <row r="357" spans="1:2" ht="14.1" customHeight="1">
      <c r="A357" s="8" t="s">
        <v>53</v>
      </c>
      <c r="B357" s="300">
        <v>3103</v>
      </c>
    </row>
    <row r="358" spans="1:2" ht="14.1" customHeight="1">
      <c r="A358" s="8" t="s">
        <v>523</v>
      </c>
      <c r="B358" s="300">
        <v>3021</v>
      </c>
    </row>
    <row r="359" spans="1:2" ht="14.1" customHeight="1">
      <c r="A359" s="8" t="s">
        <v>230</v>
      </c>
      <c r="B359" s="300">
        <v>1740</v>
      </c>
    </row>
    <row r="360" spans="1:2" ht="14.1" customHeight="1">
      <c r="A360" s="8" t="s">
        <v>524</v>
      </c>
      <c r="B360" s="300">
        <v>410</v>
      </c>
    </row>
    <row r="361" spans="1:2" ht="14.1" customHeight="1">
      <c r="A361" s="8" t="s">
        <v>525</v>
      </c>
      <c r="B361" s="300">
        <v>616</v>
      </c>
    </row>
    <row r="362" spans="1:2" ht="14.1" customHeight="1">
      <c r="A362" s="8" t="s">
        <v>526</v>
      </c>
      <c r="B362" s="300">
        <v>255</v>
      </c>
    </row>
    <row r="363" spans="1:2" ht="14.1" customHeight="1">
      <c r="A363" s="8" t="s">
        <v>527</v>
      </c>
      <c r="B363" s="300">
        <v>82</v>
      </c>
    </row>
    <row r="364" spans="1:2" ht="14.1" customHeight="1">
      <c r="A364" s="8" t="s">
        <v>230</v>
      </c>
      <c r="B364" s="300">
        <v>52</v>
      </c>
    </row>
    <row r="365" spans="1:2" ht="14.1" customHeight="1">
      <c r="A365" s="8" t="s">
        <v>528</v>
      </c>
      <c r="B365" s="300">
        <v>30</v>
      </c>
    </row>
    <row r="366" spans="1:2" ht="14.1" customHeight="1">
      <c r="A366" s="12" t="s">
        <v>54</v>
      </c>
      <c r="B366" s="301">
        <v>9195</v>
      </c>
    </row>
    <row r="367" spans="1:2" ht="14.1" customHeight="1">
      <c r="A367" s="6" t="s">
        <v>529</v>
      </c>
      <c r="B367" s="299">
        <v>9195</v>
      </c>
    </row>
    <row r="368" spans="1:2" ht="14.1" customHeight="1">
      <c r="A368" s="8" t="s">
        <v>530</v>
      </c>
      <c r="B368" s="300">
        <v>8616</v>
      </c>
    </row>
    <row r="369" spans="1:2" ht="14.1" customHeight="1">
      <c r="A369" s="8" t="s">
        <v>531</v>
      </c>
      <c r="B369" s="300">
        <v>579</v>
      </c>
    </row>
    <row r="370" spans="1:2" ht="14.1" customHeight="1">
      <c r="A370" s="8" t="s">
        <v>55</v>
      </c>
      <c r="B370" s="300">
        <v>289</v>
      </c>
    </row>
    <row r="371" spans="1:2" ht="14.1" customHeight="1">
      <c r="A371" s="8" t="s">
        <v>532</v>
      </c>
      <c r="B371" s="300">
        <v>19</v>
      </c>
    </row>
    <row r="372" spans="1:2" ht="14.1" customHeight="1">
      <c r="A372" s="8" t="s">
        <v>533</v>
      </c>
      <c r="B372" s="300">
        <v>19</v>
      </c>
    </row>
    <row r="373" spans="1:2" ht="14.1" customHeight="1">
      <c r="A373" s="8" t="s">
        <v>534</v>
      </c>
      <c r="B373" s="300">
        <v>270</v>
      </c>
    </row>
    <row r="374" spans="1:2" ht="14.1" customHeight="1">
      <c r="A374" s="8" t="s">
        <v>535</v>
      </c>
      <c r="B374" s="300">
        <v>270</v>
      </c>
    </row>
    <row r="375" spans="1:2" ht="14.1" customHeight="1">
      <c r="A375" s="8" t="s">
        <v>56</v>
      </c>
      <c r="B375" s="300">
        <v>1787</v>
      </c>
    </row>
    <row r="376" spans="1:2" ht="14.1" customHeight="1">
      <c r="A376" s="8" t="s">
        <v>536</v>
      </c>
      <c r="B376" s="300">
        <v>900</v>
      </c>
    </row>
    <row r="377" spans="1:2" ht="14.1" customHeight="1">
      <c r="A377" s="8" t="s">
        <v>230</v>
      </c>
      <c r="B377" s="300">
        <v>879</v>
      </c>
    </row>
    <row r="378" spans="1:2" ht="14.1" customHeight="1">
      <c r="A378" s="8" t="s">
        <v>537</v>
      </c>
      <c r="B378" s="300">
        <v>5</v>
      </c>
    </row>
    <row r="379" spans="1:2" ht="14.1" customHeight="1">
      <c r="A379" s="8" t="s">
        <v>538</v>
      </c>
      <c r="B379" s="300">
        <v>16</v>
      </c>
    </row>
    <row r="380" spans="1:2" ht="14.1" customHeight="1">
      <c r="A380" s="8" t="s">
        <v>539</v>
      </c>
      <c r="B380" s="300">
        <v>887</v>
      </c>
    </row>
    <row r="381" spans="1:2" ht="14.1" customHeight="1">
      <c r="A381" s="8" t="s">
        <v>230</v>
      </c>
      <c r="B381" s="300">
        <v>220</v>
      </c>
    </row>
    <row r="382" spans="1:2" ht="14.1" customHeight="1">
      <c r="A382" s="8" t="s">
        <v>540</v>
      </c>
      <c r="B382" s="300">
        <v>667</v>
      </c>
    </row>
    <row r="383" spans="1:2" ht="14.1" customHeight="1">
      <c r="A383" s="8" t="s">
        <v>59</v>
      </c>
      <c r="B383" s="300">
        <v>3284</v>
      </c>
    </row>
    <row r="384" spans="1:2" ht="14.1" customHeight="1">
      <c r="A384" s="8" t="s">
        <v>541</v>
      </c>
      <c r="B384" s="300">
        <v>3284</v>
      </c>
    </row>
    <row r="385" spans="1:2" ht="14.1" customHeight="1">
      <c r="A385" s="8" t="s">
        <v>542</v>
      </c>
      <c r="B385" s="300">
        <v>3284</v>
      </c>
    </row>
    <row r="386" spans="1:2" ht="24.95" customHeight="1">
      <c r="A386" s="13" t="s">
        <v>95</v>
      </c>
      <c r="B386" s="304">
        <f>505951-29868</f>
        <v>476083</v>
      </c>
    </row>
  </sheetData>
  <mergeCells count="3">
    <mergeCell ref="A2:B2"/>
    <mergeCell ref="A4:A5"/>
    <mergeCell ref="B4:B5"/>
  </mergeCells>
  <phoneticPr fontId="36" type="noConversion"/>
  <dataValidations count="1">
    <dataValidation type="whole" allowBlank="1" showInputMessage="1" showErrorMessage="1" error="不得保留小数" sqref="HL17 HL13:HL15 HL65488:HL65497 HL65502:HL65505">
      <formula1>-800000000000</formula1>
      <formula2>1000000000000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showZeros="0" zoomScale="93" zoomScaleNormal="93" workbookViewId="0">
      <selection activeCell="C3" sqref="C3"/>
    </sheetView>
  </sheetViews>
  <sheetFormatPr defaultRowHeight="14.25"/>
  <cols>
    <col min="1" max="1" width="4.875" customWidth="1"/>
    <col min="2" max="2" width="49.75" style="2" customWidth="1"/>
    <col min="3" max="3" width="29.875" style="273" customWidth="1"/>
    <col min="4" max="217" width="9" style="2"/>
    <col min="218" max="218" width="55.125" style="2" customWidth="1"/>
    <col min="219" max="219" width="31.875" style="2" customWidth="1"/>
    <col min="220" max="16384" width="9" style="2"/>
  </cols>
  <sheetData>
    <row r="1" spans="1:4">
      <c r="A1" s="368" t="s">
        <v>758</v>
      </c>
      <c r="B1" s="369"/>
    </row>
    <row r="2" spans="1:4" ht="30" customHeight="1">
      <c r="A2" s="364" t="s">
        <v>759</v>
      </c>
      <c r="B2" s="365"/>
      <c r="C2" s="365"/>
      <c r="D2" s="4"/>
    </row>
    <row r="3" spans="1:4" ht="20.25" customHeight="1">
      <c r="B3" s="1"/>
      <c r="C3" s="345" t="s">
        <v>61</v>
      </c>
    </row>
    <row r="4" spans="1:4" s="1" customFormat="1" ht="14.25" customHeight="1">
      <c r="A4" s="355" t="s">
        <v>62</v>
      </c>
      <c r="B4" s="355"/>
      <c r="C4" s="361" t="s">
        <v>63</v>
      </c>
    </row>
    <row r="5" spans="1:4" s="1" customFormat="1" ht="14.25" customHeight="1">
      <c r="A5" s="356"/>
      <c r="B5" s="355"/>
      <c r="C5" s="367"/>
    </row>
    <row r="6" spans="1:4" ht="20.100000000000001" customHeight="1">
      <c r="A6" s="164"/>
      <c r="B6" s="165" t="s">
        <v>64</v>
      </c>
      <c r="C6" s="299">
        <f>SUM(C7:C10)</f>
        <v>66147</v>
      </c>
    </row>
    <row r="7" spans="1:4" ht="20.100000000000001" customHeight="1">
      <c r="A7" s="166"/>
      <c r="B7" s="167" t="s">
        <v>65</v>
      </c>
      <c r="C7" s="300">
        <v>28916</v>
      </c>
    </row>
    <row r="8" spans="1:4" ht="20.100000000000001" customHeight="1">
      <c r="A8" s="166"/>
      <c r="B8" s="167" t="s">
        <v>66</v>
      </c>
      <c r="C8" s="300">
        <v>18887</v>
      </c>
    </row>
    <row r="9" spans="1:4" ht="20.100000000000001" customHeight="1">
      <c r="A9" s="166"/>
      <c r="B9" s="165" t="s">
        <v>67</v>
      </c>
      <c r="C9" s="300">
        <v>12800</v>
      </c>
    </row>
    <row r="10" spans="1:4" ht="20.100000000000001" customHeight="1">
      <c r="A10" s="166"/>
      <c r="B10" s="167" t="s">
        <v>68</v>
      </c>
      <c r="C10" s="300">
        <v>5544</v>
      </c>
    </row>
    <row r="11" spans="1:4" ht="20.100000000000001" customHeight="1">
      <c r="A11" s="166"/>
      <c r="B11" s="167" t="s">
        <v>69</v>
      </c>
      <c r="C11" s="300">
        <f>SUM(C12:C21)</f>
        <v>8437</v>
      </c>
    </row>
    <row r="12" spans="1:4" ht="20.100000000000001" customHeight="1">
      <c r="A12" s="166"/>
      <c r="B12" s="167" t="s">
        <v>70</v>
      </c>
      <c r="C12" s="300">
        <v>3046</v>
      </c>
    </row>
    <row r="13" spans="1:4" ht="20.100000000000001" customHeight="1">
      <c r="A13" s="166"/>
      <c r="B13" s="167" t="s">
        <v>71</v>
      </c>
      <c r="C13" s="300">
        <v>51</v>
      </c>
    </row>
    <row r="14" spans="1:4" ht="20.100000000000001" customHeight="1">
      <c r="A14" s="166"/>
      <c r="B14" s="167" t="s">
        <v>72</v>
      </c>
      <c r="C14" s="300">
        <v>79</v>
      </c>
    </row>
    <row r="15" spans="1:4" ht="20.100000000000001" customHeight="1">
      <c r="A15" s="166"/>
      <c r="B15" s="168" t="s">
        <v>73</v>
      </c>
      <c r="C15" s="300">
        <v>107</v>
      </c>
    </row>
    <row r="16" spans="1:4" ht="20.100000000000001" customHeight="1">
      <c r="A16" s="166"/>
      <c r="B16" s="167" t="s">
        <v>74</v>
      </c>
      <c r="C16" s="300">
        <v>1011</v>
      </c>
    </row>
    <row r="17" spans="1:3" ht="20.100000000000001" customHeight="1">
      <c r="A17" s="166"/>
      <c r="B17" s="167" t="s">
        <v>75</v>
      </c>
      <c r="C17" s="300">
        <v>135</v>
      </c>
    </row>
    <row r="18" spans="1:3" ht="20.100000000000001" customHeight="1">
      <c r="A18" s="166"/>
      <c r="B18" s="167" t="s">
        <v>76</v>
      </c>
      <c r="C18" s="300">
        <v>23</v>
      </c>
    </row>
    <row r="19" spans="1:3" ht="20.100000000000001" customHeight="1">
      <c r="A19" s="166"/>
      <c r="B19" s="168" t="s">
        <v>77</v>
      </c>
      <c r="C19" s="300">
        <v>132</v>
      </c>
    </row>
    <row r="20" spans="1:3" ht="20.100000000000001" customHeight="1">
      <c r="A20" s="166"/>
      <c r="B20" s="168" t="s">
        <v>78</v>
      </c>
      <c r="C20" s="300">
        <v>271</v>
      </c>
    </row>
    <row r="21" spans="1:3" ht="20.100000000000001" customHeight="1">
      <c r="A21" s="166"/>
      <c r="B21" s="168" t="s">
        <v>79</v>
      </c>
      <c r="C21" s="300">
        <v>3582</v>
      </c>
    </row>
    <row r="22" spans="1:3" ht="20.100000000000001" customHeight="1">
      <c r="A22" s="166"/>
      <c r="B22" s="168" t="s">
        <v>80</v>
      </c>
      <c r="C22" s="300">
        <f>SUM(C23:C24)</f>
        <v>48</v>
      </c>
    </row>
    <row r="23" spans="1:3" ht="20.100000000000001" customHeight="1">
      <c r="A23" s="166"/>
      <c r="B23" s="167" t="s">
        <v>81</v>
      </c>
      <c r="C23" s="300">
        <v>34</v>
      </c>
    </row>
    <row r="24" spans="1:3" ht="20.100000000000001" customHeight="1">
      <c r="A24" s="166"/>
      <c r="B24" s="168" t="s">
        <v>82</v>
      </c>
      <c r="C24" s="300">
        <v>14</v>
      </c>
    </row>
    <row r="25" spans="1:3" ht="20.100000000000001" customHeight="1">
      <c r="A25" s="166"/>
      <c r="B25" s="168" t="s">
        <v>83</v>
      </c>
      <c r="C25" s="300">
        <f>SUM(C26:C28)</f>
        <v>64019</v>
      </c>
    </row>
    <row r="26" spans="1:3" ht="20.100000000000001" customHeight="1">
      <c r="A26" s="166"/>
      <c r="B26" s="167" t="s">
        <v>84</v>
      </c>
      <c r="C26" s="300">
        <v>63831</v>
      </c>
    </row>
    <row r="27" spans="1:3" ht="20.100000000000001" customHeight="1">
      <c r="A27" s="166"/>
      <c r="B27" s="168" t="s">
        <v>85</v>
      </c>
      <c r="C27" s="300">
        <v>188</v>
      </c>
    </row>
    <row r="28" spans="1:3" ht="20.100000000000001" customHeight="1">
      <c r="A28" s="166"/>
      <c r="B28" s="168" t="s">
        <v>86</v>
      </c>
      <c r="C28" s="300"/>
    </row>
    <row r="29" spans="1:3" ht="20.100000000000001" customHeight="1">
      <c r="A29" s="166"/>
      <c r="B29" s="168" t="s">
        <v>87</v>
      </c>
      <c r="C29" s="300">
        <f>SUM(C30:C30)</f>
        <v>2</v>
      </c>
    </row>
    <row r="30" spans="1:3" ht="20.100000000000001" customHeight="1">
      <c r="A30" s="166"/>
      <c r="B30" s="168" t="s">
        <v>88</v>
      </c>
      <c r="C30" s="300">
        <v>2</v>
      </c>
    </row>
    <row r="31" spans="1:3" ht="20.100000000000001" customHeight="1">
      <c r="A31" s="166"/>
      <c r="B31" s="167" t="s">
        <v>89</v>
      </c>
      <c r="C31" s="300">
        <f>SUM(C32:C35)</f>
        <v>5575</v>
      </c>
    </row>
    <row r="32" spans="1:3" ht="20.100000000000001" customHeight="1">
      <c r="A32" s="166"/>
      <c r="B32" s="168" t="s">
        <v>90</v>
      </c>
      <c r="C32" s="300">
        <v>823</v>
      </c>
    </row>
    <row r="33" spans="1:3" ht="20.100000000000001" customHeight="1">
      <c r="A33" s="166"/>
      <c r="B33" s="168" t="s">
        <v>91</v>
      </c>
      <c r="C33" s="300">
        <v>1</v>
      </c>
    </row>
    <row r="34" spans="1:3" ht="20.100000000000001" customHeight="1">
      <c r="A34" s="166"/>
      <c r="B34" s="167" t="s">
        <v>92</v>
      </c>
      <c r="C34" s="300">
        <v>3155</v>
      </c>
    </row>
    <row r="35" spans="1:3" ht="20.100000000000001" customHeight="1">
      <c r="A35" s="166"/>
      <c r="B35" s="167" t="s">
        <v>93</v>
      </c>
      <c r="C35" s="300">
        <v>1596</v>
      </c>
    </row>
    <row r="36" spans="1:3" ht="24.95" customHeight="1">
      <c r="A36" s="169"/>
      <c r="B36" s="170" t="s">
        <v>95</v>
      </c>
      <c r="C36" s="304">
        <f>C31+C29+C25+C22+C11+C6</f>
        <v>144228</v>
      </c>
    </row>
  </sheetData>
  <mergeCells count="4">
    <mergeCell ref="A1:B1"/>
    <mergeCell ref="A2:C2"/>
    <mergeCell ref="C4:C5"/>
    <mergeCell ref="A4:B5"/>
  </mergeCells>
  <phoneticPr fontId="36" type="noConversion"/>
  <dataValidations count="1">
    <dataValidation type="whole" allowBlank="1" showInputMessage="1" showErrorMessage="1" error="不得保留小数" sqref="HK17 HK13:HK15 HK65146:HK65155 HK65160:HK65163">
      <formula1>-800000000000</formula1>
      <formula2>1000000000000</formula2>
    </dataValidation>
  </dataValidations>
  <printOptions horizontalCentered="1"/>
  <pageMargins left="0.74791666666666701" right="0.55069444444444404" top="1.0236111111111099" bottom="0.82638888888888895" header="0.118055555555556" footer="0.118055555555556"/>
  <pageSetup paperSize="9" orientation="portrait" useFirstPageNumber="1"/>
  <headerFooter alignWithMargins="0"/>
  <ignoredErrors>
    <ignoredError sqref="C11 C22 C25 C29 C3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A2" sqref="A2:B2"/>
    </sheetView>
  </sheetViews>
  <sheetFormatPr defaultRowHeight="14.25"/>
  <cols>
    <col min="1" max="2" width="43.25" style="2" customWidth="1"/>
    <col min="3" max="218" width="9" style="2"/>
    <col min="219" max="219" width="55.125" style="2" customWidth="1"/>
    <col min="220" max="220" width="31.875" style="2" customWidth="1"/>
    <col min="221" max="16384" width="9" style="2"/>
  </cols>
  <sheetData>
    <row r="1" spans="1:5">
      <c r="A1" s="287" t="s">
        <v>760</v>
      </c>
    </row>
    <row r="2" spans="1:5" s="22" customFormat="1" ht="57.95" customHeight="1">
      <c r="A2" s="370" t="s">
        <v>608</v>
      </c>
      <c r="B2" s="371"/>
    </row>
    <row r="3" spans="1:5" ht="20.25" customHeight="1">
      <c r="A3" s="1"/>
      <c r="B3" s="24" t="s">
        <v>2</v>
      </c>
    </row>
    <row r="4" spans="1:5" s="1" customFormat="1" ht="20.100000000000001" customHeight="1">
      <c r="A4" s="353" t="s">
        <v>183</v>
      </c>
      <c r="B4" s="372" t="s">
        <v>6</v>
      </c>
      <c r="E4" s="2"/>
    </row>
    <row r="5" spans="1:5" s="1" customFormat="1" ht="20.100000000000001" customHeight="1">
      <c r="A5" s="354"/>
      <c r="B5" s="373"/>
      <c r="E5" s="2"/>
    </row>
    <row r="6" spans="1:5" ht="21" customHeight="1">
      <c r="A6" s="15" t="s">
        <v>184</v>
      </c>
      <c r="B6" s="16">
        <f>B7+B14</f>
        <v>222009</v>
      </c>
    </row>
    <row r="7" spans="1:5" s="23" customFormat="1" ht="21" customHeight="1">
      <c r="A7" s="25" t="s">
        <v>185</v>
      </c>
      <c r="B7" s="26">
        <v>13101</v>
      </c>
    </row>
    <row r="8" spans="1:5" ht="21" customHeight="1">
      <c r="A8" s="27" t="s">
        <v>186</v>
      </c>
      <c r="B8" s="19">
        <v>2350</v>
      </c>
    </row>
    <row r="9" spans="1:5" ht="21" customHeight="1">
      <c r="A9" s="27" t="s">
        <v>187</v>
      </c>
      <c r="B9" s="19">
        <v>476</v>
      </c>
    </row>
    <row r="10" spans="1:5" ht="21" customHeight="1">
      <c r="A10" s="27" t="s">
        <v>188</v>
      </c>
      <c r="B10" s="19">
        <v>2145</v>
      </c>
    </row>
    <row r="11" spans="1:5" ht="21" customHeight="1">
      <c r="A11" s="27" t="s">
        <v>189</v>
      </c>
      <c r="B11" s="19">
        <v>4</v>
      </c>
    </row>
    <row r="12" spans="1:5" ht="21" customHeight="1">
      <c r="A12" s="27" t="s">
        <v>190</v>
      </c>
      <c r="B12" s="19">
        <v>7896</v>
      </c>
    </row>
    <row r="13" spans="1:5" ht="21" customHeight="1">
      <c r="A13" s="27" t="s">
        <v>191</v>
      </c>
      <c r="B13" s="19">
        <v>230</v>
      </c>
    </row>
    <row r="14" spans="1:5" s="23" customFormat="1" ht="21" customHeight="1">
      <c r="A14" s="25" t="s">
        <v>192</v>
      </c>
      <c r="B14" s="28">
        <v>208908</v>
      </c>
    </row>
    <row r="15" spans="1:5" ht="21" customHeight="1">
      <c r="A15" s="27" t="s">
        <v>193</v>
      </c>
      <c r="B15" s="19">
        <v>10975</v>
      </c>
    </row>
    <row r="16" spans="1:5" ht="21" customHeight="1">
      <c r="A16" s="27" t="s">
        <v>194</v>
      </c>
      <c r="B16" s="19">
        <v>73126</v>
      </c>
    </row>
    <row r="17" spans="1:2" ht="21" customHeight="1">
      <c r="A17" s="27" t="s">
        <v>195</v>
      </c>
      <c r="B17" s="19">
        <v>9282</v>
      </c>
    </row>
    <row r="18" spans="1:2" ht="21" customHeight="1">
      <c r="A18" s="27" t="s">
        <v>196</v>
      </c>
      <c r="B18" s="19">
        <v>488</v>
      </c>
    </row>
    <row r="19" spans="1:2" ht="21" customHeight="1">
      <c r="A19" s="27" t="s">
        <v>197</v>
      </c>
      <c r="B19" s="19">
        <v>3255</v>
      </c>
    </row>
    <row r="20" spans="1:2" ht="21" customHeight="1">
      <c r="A20" s="27" t="s">
        <v>198</v>
      </c>
      <c r="B20" s="19">
        <v>7511</v>
      </c>
    </row>
    <row r="21" spans="1:2" ht="21" customHeight="1">
      <c r="A21" s="27" t="s">
        <v>199</v>
      </c>
      <c r="B21" s="19">
        <v>10840</v>
      </c>
    </row>
    <row r="22" spans="1:2" ht="21" customHeight="1">
      <c r="A22" s="27" t="s">
        <v>200</v>
      </c>
      <c r="B22" s="19">
        <v>1793</v>
      </c>
    </row>
    <row r="23" spans="1:2" ht="21" customHeight="1">
      <c r="A23" s="27" t="s">
        <v>201</v>
      </c>
      <c r="B23" s="19">
        <v>13888</v>
      </c>
    </row>
    <row r="24" spans="1:2" ht="21" customHeight="1">
      <c r="A24" s="27" t="s">
        <v>202</v>
      </c>
      <c r="B24" s="19">
        <v>624</v>
      </c>
    </row>
    <row r="25" spans="1:2" ht="21" customHeight="1">
      <c r="A25" s="27" t="s">
        <v>203</v>
      </c>
      <c r="B25" s="19">
        <v>17485</v>
      </c>
    </row>
    <row r="26" spans="1:2">
      <c r="A26" s="27" t="s">
        <v>204</v>
      </c>
      <c r="B26" s="19">
        <v>7348</v>
      </c>
    </row>
    <row r="27" spans="1:2" ht="30.95" customHeight="1">
      <c r="A27" s="27" t="s">
        <v>205</v>
      </c>
      <c r="B27" s="19">
        <v>320</v>
      </c>
    </row>
    <row r="28" spans="1:2" ht="21" customHeight="1">
      <c r="A28" s="27" t="s">
        <v>206</v>
      </c>
      <c r="B28" s="19">
        <v>26252</v>
      </c>
    </row>
    <row r="29" spans="1:2" ht="21" customHeight="1">
      <c r="A29" s="27" t="s">
        <v>207</v>
      </c>
      <c r="B29" s="19">
        <v>2022</v>
      </c>
    </row>
    <row r="30" spans="1:2" ht="21" customHeight="1">
      <c r="A30" s="27" t="s">
        <v>208</v>
      </c>
      <c r="B30" s="19">
        <v>3057</v>
      </c>
    </row>
    <row r="31" spans="1:2" ht="21" customHeight="1">
      <c r="A31" s="27" t="s">
        <v>209</v>
      </c>
      <c r="B31" s="19">
        <v>20642</v>
      </c>
    </row>
    <row r="32" spans="1:2" ht="21" customHeight="1">
      <c r="A32" s="29"/>
      <c r="B32" s="30"/>
    </row>
  </sheetData>
  <mergeCells count="3">
    <mergeCell ref="A2:B2"/>
    <mergeCell ref="A4:A5"/>
    <mergeCell ref="B4:B5"/>
  </mergeCells>
  <phoneticPr fontId="36" type="noConversion"/>
  <dataValidations count="1">
    <dataValidation type="whole" allowBlank="1" showInputMessage="1" showErrorMessage="1" error="不得保留小数" sqref="HL21:HL32 HL65514:HL65523 HL65528:HL65531">
      <formula1>-800000000000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34</vt:i4>
      </vt:variant>
      <vt:variant>
        <vt:lpstr>命名范围</vt:lpstr>
      </vt:variant>
      <vt:variant>
        <vt:i4>10</vt:i4>
      </vt:variant>
    </vt:vector>
  </HeadingPairs>
  <TitlesOfParts>
    <vt:vector size="44" baseType="lpstr">
      <vt:lpstr>Sheet1</vt:lpstr>
      <vt:lpstr>目录</vt:lpstr>
      <vt:lpstr>1一般公共预算收入决算表</vt:lpstr>
      <vt:lpstr>2一般公共预算支出决算表</vt:lpstr>
      <vt:lpstr>3本级一般公共预算收入</vt:lpstr>
      <vt:lpstr>4本级一般公共预算支出</vt:lpstr>
      <vt:lpstr>5本级一般公共预算支出决算功能分类明细表</vt:lpstr>
      <vt:lpstr>6本级一般公共预算基本支出决算分类明细表</vt:lpstr>
      <vt:lpstr>7一般性转移支付及税收返还情况表</vt:lpstr>
      <vt:lpstr>8专项转移支付情况表</vt:lpstr>
      <vt:lpstr>9对乡镇级转移支付及税收返还执行情况表</vt:lpstr>
      <vt:lpstr>10政府性基金预算收入决算表</vt:lpstr>
      <vt:lpstr>11政府性基金预算支出决算表</vt:lpstr>
      <vt:lpstr>12本级政府性基金收入决算表</vt:lpstr>
      <vt:lpstr>13本级政府性基金支出决算数</vt:lpstr>
      <vt:lpstr>14政府性基金转移支付决算表</vt:lpstr>
      <vt:lpstr>15对乡镇转移支付政府性基金执行情况表</vt:lpstr>
      <vt:lpstr>16国有资本经营预算收入表</vt:lpstr>
      <vt:lpstr>17国有资本经营预算支出表</vt:lpstr>
      <vt:lpstr>18本级国有资本经营预算收入</vt:lpstr>
      <vt:lpstr>19本级国有资本经营预算预算支出</vt:lpstr>
      <vt:lpstr>20国有资本经营预算转移支付决算表</vt:lpstr>
      <vt:lpstr>21社保基金预算收入决算表</vt:lpstr>
      <vt:lpstr>22社保基金预算支出决算表</vt:lpstr>
      <vt:lpstr>23社保基金预算结余结算表</vt:lpstr>
      <vt:lpstr>24本级社保基金预算收入决算表</vt:lpstr>
      <vt:lpstr>25本级社保基金预算支出决算表</vt:lpstr>
      <vt:lpstr>26政府债务限额余额表</vt:lpstr>
      <vt:lpstr>27一般债务限额余额表</vt:lpstr>
      <vt:lpstr>28专项债务限额余额表</vt:lpstr>
      <vt:lpstr>29地方债券发行表</vt:lpstr>
      <vt:lpstr>30债券还本付息表</vt:lpstr>
      <vt:lpstr>31政府专项债券分用途表</vt:lpstr>
      <vt:lpstr>32地方政府债务收支表</vt:lpstr>
      <vt:lpstr>'16国有资本经营预算收入表'!Print_Area</vt:lpstr>
      <vt:lpstr>'17国有资本经营预算支出表'!Print_Area</vt:lpstr>
      <vt:lpstr>'10政府性基金预算收入决算表'!Print_Titles</vt:lpstr>
      <vt:lpstr>'11政府性基金预算支出决算表'!Print_Titles</vt:lpstr>
      <vt:lpstr>'1一般公共预算收入决算表'!Print_Titles</vt:lpstr>
      <vt:lpstr>'21社保基金预算收入决算表'!Print_Titles</vt:lpstr>
      <vt:lpstr>'22社保基金预算支出决算表'!Print_Titles</vt:lpstr>
      <vt:lpstr>'23社保基金预算结余结算表'!Print_Titles</vt:lpstr>
      <vt:lpstr>'2一般公共预算支出决算表'!Print_Titles</vt:lpstr>
      <vt:lpstr>'6本级一般公共预算基本支出决算分类明细表'!Print_Titles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预算科</dc:creator>
  <cp:lastModifiedBy>User</cp:lastModifiedBy>
  <cp:lastPrinted>2021-10-12T01:08:16Z</cp:lastPrinted>
  <dcterms:created xsi:type="dcterms:W3CDTF">2017-12-25T14:38:00Z</dcterms:created>
  <dcterms:modified xsi:type="dcterms:W3CDTF">2022-09-14T06:19:56Z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2052-11.1.0.10314</vt:lpwstr>
  </property>
</Properties>
</file>